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21656B06-1B9B-AA78-C99D-37B55691406E}"/>
  <workbookPr codeName="ThisWorkbook"/>
  <bookViews>
    <workbookView xWindow="0" yWindow="0" windowWidth="19200" windowHeight="7515"/>
  </bookViews>
  <sheets>
    <sheet name="Index" sheetId="15" r:id="rId1"/>
    <sheet name="Page 286" sheetId="6" r:id="rId2"/>
    <sheet name="Page 289" sheetId="7" r:id="rId3"/>
    <sheet name="Page 290" sheetId="2" r:id="rId4"/>
    <sheet name="Page 291" sheetId="1" r:id="rId5"/>
    <sheet name="Page 292+293" sheetId="4" r:id="rId6"/>
    <sheet name="Page 293 bottom" sheetId="12" r:id="rId7"/>
    <sheet name="Page 294" sheetId="13" r:id="rId8"/>
    <sheet name="Page 294 bottom" sheetId="14" r:id="rId9"/>
  </sheets>
  <definedNames>
    <definedName name="data" localSheetId="7">#REF!</definedName>
    <definedName name="data" localSheetId="8">#REF!</definedName>
    <definedName name="data">#REF!</definedName>
    <definedName name="ExternalData_1" localSheetId="1">'Page 286'!$A$10:$A$72</definedName>
    <definedName name="ExternalData_1" localSheetId="2">'Page 289'!$A$4:$A$66</definedName>
    <definedName name="ExternalData_1" localSheetId="3">'Page 290'!$A$10:$A$72</definedName>
    <definedName name="ExternalData_1" localSheetId="4">'Page 291'!$A$9:$A$71</definedName>
    <definedName name="ExternalData_1" localSheetId="5">'Page 292+293'!$A$21:$A$83</definedName>
    <definedName name="ExternalData_1" localSheetId="6">'Page 293 bottom'!$A$2:$A$27</definedName>
    <definedName name="ExternalData_1" localSheetId="7">'Page 294'!$A$14:$A$39</definedName>
    <definedName name="ExternalData_1" localSheetId="8">'Page 294 bottom'!$A$22:$A$47</definedName>
    <definedName name="ExternalData_2" localSheetId="1">'Page 286'!$E$10:$E$72</definedName>
    <definedName name="ExternalData_2" localSheetId="2">'Page 289'!$E$4:$E$66</definedName>
    <definedName name="ExternalData_2" localSheetId="3">'Page 290'!$E$10:$E$72</definedName>
    <definedName name="ExternalData_2" localSheetId="4">'Page 291'!$H$9:$H$71</definedName>
    <definedName name="ExternalData_2" localSheetId="5">'Page 292+293'!$H$21:$H$83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7" i="14" l="1"/>
  <c r="K47" i="14"/>
  <c r="J47" i="14"/>
  <c r="I47" i="14"/>
  <c r="H47" i="14"/>
  <c r="G47" i="14"/>
  <c r="F47" i="14"/>
  <c r="E47" i="14"/>
  <c r="D47" i="14"/>
  <c r="C47" i="14"/>
  <c r="B47" i="14"/>
  <c r="L46" i="14"/>
  <c r="K46" i="14"/>
  <c r="J46" i="14"/>
  <c r="I46" i="14"/>
  <c r="H46" i="14"/>
  <c r="G46" i="14"/>
  <c r="F46" i="14"/>
  <c r="E46" i="14"/>
  <c r="D46" i="14"/>
  <c r="C46" i="14"/>
  <c r="B46" i="14"/>
  <c r="L45" i="14"/>
  <c r="K45" i="14"/>
  <c r="J45" i="14"/>
  <c r="I45" i="14"/>
  <c r="H45" i="14"/>
  <c r="G45" i="14"/>
  <c r="F45" i="14"/>
  <c r="E45" i="14"/>
  <c r="D45" i="14"/>
  <c r="C45" i="14"/>
  <c r="B45" i="14"/>
  <c r="L44" i="14"/>
  <c r="K44" i="14"/>
  <c r="J44" i="14"/>
  <c r="I44" i="14"/>
  <c r="H44" i="14"/>
  <c r="G44" i="14"/>
  <c r="F44" i="14"/>
  <c r="E44" i="14"/>
  <c r="D44" i="14"/>
  <c r="C44" i="14"/>
  <c r="B44" i="14"/>
  <c r="L43" i="14"/>
  <c r="K43" i="14"/>
  <c r="J43" i="14"/>
  <c r="I43" i="14"/>
  <c r="H43" i="14"/>
  <c r="G43" i="14"/>
  <c r="F43" i="14"/>
  <c r="E43" i="14"/>
  <c r="D43" i="14"/>
  <c r="C43" i="14"/>
  <c r="B43" i="14"/>
  <c r="L42" i="14"/>
  <c r="K42" i="14"/>
  <c r="J42" i="14"/>
  <c r="I42" i="14"/>
  <c r="H42" i="14"/>
  <c r="G42" i="14"/>
  <c r="F42" i="14"/>
  <c r="E42" i="14"/>
  <c r="D42" i="14"/>
  <c r="C42" i="14"/>
  <c r="B42" i="14"/>
  <c r="L41" i="14"/>
  <c r="K41" i="14"/>
  <c r="J41" i="14"/>
  <c r="I41" i="14"/>
  <c r="H41" i="14"/>
  <c r="G41" i="14"/>
  <c r="F41" i="14"/>
  <c r="E41" i="14"/>
  <c r="D41" i="14"/>
  <c r="C41" i="14"/>
  <c r="B41" i="14"/>
  <c r="L40" i="14"/>
  <c r="K40" i="14"/>
  <c r="J40" i="14"/>
  <c r="I40" i="14"/>
  <c r="H40" i="14"/>
  <c r="G40" i="14"/>
  <c r="F40" i="14"/>
  <c r="E40" i="14"/>
  <c r="D40" i="14"/>
  <c r="C40" i="14"/>
  <c r="B40" i="14"/>
  <c r="L39" i="14"/>
  <c r="K39" i="14"/>
  <c r="J39" i="14"/>
  <c r="I39" i="14"/>
  <c r="H39" i="14"/>
  <c r="G39" i="14"/>
  <c r="F39" i="14"/>
  <c r="E39" i="14"/>
  <c r="D39" i="14"/>
  <c r="C39" i="14"/>
  <c r="B39" i="14"/>
  <c r="L38" i="14"/>
  <c r="K38" i="14"/>
  <c r="J38" i="14"/>
  <c r="I38" i="14"/>
  <c r="H38" i="14"/>
  <c r="G38" i="14"/>
  <c r="F38" i="14"/>
  <c r="E38" i="14"/>
  <c r="D38" i="14"/>
  <c r="C38" i="14"/>
  <c r="B38" i="14"/>
  <c r="L37" i="14"/>
  <c r="K37" i="14"/>
  <c r="J37" i="14"/>
  <c r="I37" i="14"/>
  <c r="H37" i="14"/>
  <c r="G37" i="14"/>
  <c r="F37" i="14"/>
  <c r="E37" i="14"/>
  <c r="D37" i="14"/>
  <c r="C37" i="14"/>
  <c r="B37" i="14"/>
  <c r="L36" i="14"/>
  <c r="K36" i="14"/>
  <c r="J36" i="14"/>
  <c r="I36" i="14"/>
  <c r="H36" i="14"/>
  <c r="G36" i="14"/>
  <c r="F36" i="14"/>
  <c r="E36" i="14"/>
  <c r="D36" i="14"/>
  <c r="C36" i="14"/>
  <c r="B36" i="14"/>
  <c r="L35" i="14"/>
  <c r="K35" i="14"/>
  <c r="J35" i="14"/>
  <c r="I35" i="14"/>
  <c r="H35" i="14"/>
  <c r="G35" i="14"/>
  <c r="F35" i="14"/>
  <c r="E35" i="14"/>
  <c r="D35" i="14"/>
  <c r="C35" i="14"/>
  <c r="B35" i="14"/>
  <c r="L34" i="14"/>
  <c r="K34" i="14"/>
  <c r="J34" i="14"/>
  <c r="I34" i="14"/>
  <c r="H34" i="14"/>
  <c r="G34" i="14"/>
  <c r="F34" i="14"/>
  <c r="E34" i="14"/>
  <c r="D34" i="14"/>
  <c r="C34" i="14"/>
  <c r="B34" i="14"/>
  <c r="L33" i="14"/>
  <c r="K33" i="14"/>
  <c r="J33" i="14"/>
  <c r="I33" i="14"/>
  <c r="H33" i="14"/>
  <c r="G33" i="14"/>
  <c r="F33" i="14"/>
  <c r="E33" i="14"/>
  <c r="D33" i="14"/>
  <c r="C33" i="14"/>
  <c r="B33" i="14"/>
  <c r="L32" i="14"/>
  <c r="K32" i="14"/>
  <c r="J32" i="14"/>
  <c r="I32" i="14"/>
  <c r="H32" i="14"/>
  <c r="G32" i="14"/>
  <c r="F32" i="14"/>
  <c r="E32" i="14"/>
  <c r="D32" i="14"/>
  <c r="C32" i="14"/>
  <c r="B32" i="14"/>
  <c r="L31" i="14"/>
  <c r="K31" i="14"/>
  <c r="J31" i="14"/>
  <c r="I31" i="14"/>
  <c r="H31" i="14"/>
  <c r="G31" i="14"/>
  <c r="F31" i="14"/>
  <c r="E31" i="14"/>
  <c r="D31" i="14"/>
  <c r="C31" i="14"/>
  <c r="B31" i="14"/>
  <c r="L30" i="14"/>
  <c r="K30" i="14"/>
  <c r="J30" i="14"/>
  <c r="I30" i="14"/>
  <c r="H30" i="14"/>
  <c r="G30" i="14"/>
  <c r="F30" i="14"/>
  <c r="E30" i="14"/>
  <c r="D30" i="14"/>
  <c r="C30" i="14"/>
  <c r="B30" i="14"/>
  <c r="L29" i="14"/>
  <c r="K29" i="14"/>
  <c r="J29" i="14"/>
  <c r="I29" i="14"/>
  <c r="H29" i="14"/>
  <c r="G29" i="14"/>
  <c r="F29" i="14"/>
  <c r="E29" i="14"/>
  <c r="D29" i="14"/>
  <c r="C29" i="14"/>
  <c r="B29" i="14"/>
  <c r="L28" i="14"/>
  <c r="K28" i="14"/>
  <c r="J28" i="14"/>
  <c r="I28" i="14"/>
  <c r="H28" i="14"/>
  <c r="G28" i="14"/>
  <c r="F28" i="14"/>
  <c r="E28" i="14"/>
  <c r="D28" i="14"/>
  <c r="C28" i="14"/>
  <c r="B28" i="14"/>
  <c r="L27" i="14"/>
  <c r="K27" i="14"/>
  <c r="J27" i="14"/>
  <c r="I27" i="14"/>
  <c r="H27" i="14"/>
  <c r="G27" i="14"/>
  <c r="F27" i="14"/>
  <c r="E27" i="14"/>
  <c r="D27" i="14"/>
  <c r="C27" i="14"/>
  <c r="B27" i="14"/>
  <c r="L26" i="14"/>
  <c r="K26" i="14"/>
  <c r="J26" i="14"/>
  <c r="I26" i="14"/>
  <c r="H26" i="14"/>
  <c r="G26" i="14"/>
  <c r="F26" i="14"/>
  <c r="E26" i="14"/>
  <c r="D26" i="14"/>
  <c r="C26" i="14"/>
  <c r="B26" i="14"/>
  <c r="L25" i="14"/>
  <c r="K25" i="14"/>
  <c r="J25" i="14"/>
  <c r="I25" i="14"/>
  <c r="H25" i="14"/>
  <c r="G25" i="14"/>
  <c r="F25" i="14"/>
  <c r="E25" i="14"/>
  <c r="D25" i="14"/>
  <c r="C25" i="14"/>
  <c r="B25" i="14"/>
  <c r="N24" i="14"/>
  <c r="L24" i="14" l="1"/>
  <c r="K24" i="14"/>
  <c r="J24" i="14"/>
  <c r="I24" i="14"/>
  <c r="H24" i="14"/>
  <c r="G24" i="14"/>
  <c r="F24" i="14"/>
  <c r="E24" i="14"/>
  <c r="D24" i="14"/>
  <c r="C24" i="14"/>
  <c r="B24" i="14"/>
  <c r="D19" i="14"/>
  <c r="D18" i="14"/>
  <c r="D17" i="14"/>
  <c r="L14" i="14"/>
  <c r="D11" i="14"/>
  <c r="M35" i="14" l="1"/>
  <c r="M30" i="14"/>
  <c r="M27" i="14"/>
  <c r="M34" i="14"/>
  <c r="M29" i="14"/>
  <c r="M33" i="14"/>
  <c r="M28" i="14"/>
  <c r="M25" i="14"/>
  <c r="M36" i="14"/>
  <c r="M31" i="14"/>
  <c r="M26" i="14"/>
  <c r="M39" i="14"/>
  <c r="M46" i="14"/>
  <c r="M37" i="14"/>
  <c r="M43" i="14"/>
  <c r="M41" i="14"/>
  <c r="M32" i="14"/>
  <c r="M38" i="14"/>
  <c r="M45" i="14"/>
  <c r="M40" i="14"/>
  <c r="M42" i="14"/>
  <c r="M47" i="14"/>
  <c r="M44" i="14"/>
  <c r="M24" i="14"/>
  <c r="D10" i="14"/>
  <c r="C19" i="14" l="1"/>
  <c r="C18" i="14"/>
  <c r="C17" i="14"/>
  <c r="D9" i="14"/>
  <c r="M7" i="14"/>
  <c r="L7" i="14"/>
  <c r="K7" i="14"/>
  <c r="J7" i="14"/>
  <c r="I7" i="14"/>
  <c r="H7" i="14"/>
  <c r="G7" i="14"/>
  <c r="F7" i="14"/>
  <c r="E7" i="14"/>
  <c r="D7" i="14"/>
  <c r="C7" i="14"/>
  <c r="C11" i="14" s="1"/>
  <c r="B7" i="14"/>
  <c r="M6" i="14"/>
  <c r="L6" i="14"/>
  <c r="K6" i="14"/>
  <c r="J6" i="14"/>
  <c r="I6" i="14"/>
  <c r="H6" i="14"/>
  <c r="G6" i="14"/>
  <c r="F6" i="14"/>
  <c r="E6" i="14"/>
  <c r="D6" i="14"/>
  <c r="C6" i="14"/>
  <c r="C10" i="14" s="1"/>
  <c r="B6" i="14"/>
  <c r="M5" i="14"/>
  <c r="L5" i="14"/>
  <c r="K5" i="14"/>
  <c r="J5" i="14"/>
  <c r="I5" i="14"/>
  <c r="H5" i="14"/>
  <c r="G5" i="14"/>
  <c r="F5" i="14"/>
  <c r="E5" i="14"/>
  <c r="D5" i="14"/>
  <c r="C5" i="14"/>
  <c r="C9" i="14" s="1"/>
  <c r="B5" i="14"/>
  <c r="L39" i="13"/>
  <c r="K39" i="13"/>
  <c r="J39" i="13"/>
  <c r="I39" i="13"/>
  <c r="H39" i="13"/>
  <c r="G39" i="13"/>
  <c r="F39" i="13"/>
  <c r="E39" i="13"/>
  <c r="D39" i="13"/>
  <c r="C39" i="13"/>
  <c r="B39" i="13"/>
  <c r="L38" i="13"/>
  <c r="K38" i="13"/>
  <c r="J38" i="13"/>
  <c r="I38" i="13"/>
  <c r="H38" i="13"/>
  <c r="G38" i="13"/>
  <c r="F38" i="13"/>
  <c r="E38" i="13"/>
  <c r="D38" i="13"/>
  <c r="C38" i="13"/>
  <c r="B38" i="13"/>
  <c r="L37" i="13"/>
  <c r="K37" i="13"/>
  <c r="J37" i="13"/>
  <c r="I37" i="13"/>
  <c r="H37" i="13"/>
  <c r="G37" i="13"/>
  <c r="F37" i="13"/>
  <c r="E37" i="13"/>
  <c r="D37" i="13"/>
  <c r="C37" i="13"/>
  <c r="B37" i="13"/>
  <c r="L36" i="13"/>
  <c r="K36" i="13"/>
  <c r="J36" i="13"/>
  <c r="I36" i="13"/>
  <c r="H36" i="13"/>
  <c r="G36" i="13"/>
  <c r="F36" i="13"/>
  <c r="E36" i="13"/>
  <c r="D36" i="13"/>
  <c r="C36" i="13"/>
  <c r="B36" i="13"/>
  <c r="L35" i="13"/>
  <c r="K35" i="13"/>
  <c r="J35" i="13"/>
  <c r="I35" i="13"/>
  <c r="H35" i="13"/>
  <c r="G35" i="13"/>
  <c r="F35" i="13"/>
  <c r="E35" i="13"/>
  <c r="D35" i="13"/>
  <c r="C35" i="13"/>
  <c r="B35" i="13"/>
  <c r="L34" i="13"/>
  <c r="K34" i="13"/>
  <c r="J34" i="13"/>
  <c r="I34" i="13"/>
  <c r="H34" i="13"/>
  <c r="G34" i="13"/>
  <c r="F34" i="13"/>
  <c r="E34" i="13"/>
  <c r="D34" i="13"/>
  <c r="C34" i="13"/>
  <c r="B34" i="13"/>
  <c r="L33" i="13"/>
  <c r="K33" i="13"/>
  <c r="J33" i="13"/>
  <c r="I33" i="13"/>
  <c r="H33" i="13"/>
  <c r="G33" i="13"/>
  <c r="F33" i="13"/>
  <c r="E33" i="13"/>
  <c r="D33" i="13"/>
  <c r="C33" i="13"/>
  <c r="B33" i="13"/>
  <c r="L32" i="13"/>
  <c r="K32" i="13"/>
  <c r="J32" i="13"/>
  <c r="I32" i="13"/>
  <c r="H32" i="13"/>
  <c r="G32" i="13"/>
  <c r="F32" i="13"/>
  <c r="E32" i="13"/>
  <c r="D32" i="13"/>
  <c r="C32" i="13"/>
  <c r="B32" i="13"/>
  <c r="L31" i="13"/>
  <c r="K31" i="13"/>
  <c r="J31" i="13"/>
  <c r="I31" i="13"/>
  <c r="H31" i="13"/>
  <c r="G31" i="13"/>
  <c r="F31" i="13"/>
  <c r="E31" i="13"/>
  <c r="D31" i="13"/>
  <c r="C31" i="13"/>
  <c r="B31" i="13"/>
  <c r="L30" i="13"/>
  <c r="K30" i="13"/>
  <c r="J30" i="13"/>
  <c r="I30" i="13"/>
  <c r="H30" i="13"/>
  <c r="G30" i="13"/>
  <c r="F30" i="13"/>
  <c r="E30" i="13"/>
  <c r="D30" i="13"/>
  <c r="C30" i="13"/>
  <c r="B30" i="13"/>
  <c r="L29" i="13"/>
  <c r="K29" i="13"/>
  <c r="J29" i="13"/>
  <c r="I29" i="13"/>
  <c r="H29" i="13"/>
  <c r="G29" i="13"/>
  <c r="F29" i="13"/>
  <c r="E29" i="13"/>
  <c r="D29" i="13"/>
  <c r="C29" i="13"/>
  <c r="B29" i="13"/>
  <c r="L28" i="13"/>
  <c r="K28" i="13"/>
  <c r="J28" i="13"/>
  <c r="I28" i="13"/>
  <c r="H28" i="13"/>
  <c r="G28" i="13"/>
  <c r="F28" i="13"/>
  <c r="E28" i="13"/>
  <c r="D28" i="13"/>
  <c r="C28" i="13"/>
  <c r="B28" i="13"/>
  <c r="L27" i="13"/>
  <c r="K27" i="13"/>
  <c r="J27" i="13"/>
  <c r="I27" i="13"/>
  <c r="H27" i="13"/>
  <c r="G27" i="13"/>
  <c r="F27" i="13"/>
  <c r="E27" i="13"/>
  <c r="D27" i="13"/>
  <c r="C27" i="13"/>
  <c r="B27" i="13"/>
  <c r="L26" i="13"/>
  <c r="K26" i="13"/>
  <c r="J26" i="13"/>
  <c r="I26" i="13"/>
  <c r="H26" i="13"/>
  <c r="G26" i="13"/>
  <c r="F26" i="13"/>
  <c r="E26" i="13"/>
  <c r="D26" i="13"/>
  <c r="C26" i="13"/>
  <c r="B26" i="13"/>
  <c r="L25" i="13"/>
  <c r="K25" i="13"/>
  <c r="J25" i="13"/>
  <c r="I25" i="13"/>
  <c r="H25" i="13"/>
  <c r="G25" i="13"/>
  <c r="F25" i="13"/>
  <c r="E25" i="13"/>
  <c r="D25" i="13"/>
  <c r="C25" i="13"/>
  <c r="B25" i="13"/>
  <c r="L24" i="13"/>
  <c r="K24" i="13"/>
  <c r="J24" i="13"/>
  <c r="I24" i="13"/>
  <c r="H24" i="13"/>
  <c r="G24" i="13"/>
  <c r="F24" i="13"/>
  <c r="E24" i="13"/>
  <c r="D24" i="13"/>
  <c r="C24" i="13"/>
  <c r="B24" i="13"/>
  <c r="L23" i="13"/>
  <c r="K23" i="13"/>
  <c r="J23" i="13"/>
  <c r="I23" i="13"/>
  <c r="H23" i="13"/>
  <c r="G23" i="13"/>
  <c r="F23" i="13"/>
  <c r="E23" i="13"/>
  <c r="D23" i="13"/>
  <c r="C23" i="13"/>
  <c r="B23" i="13"/>
  <c r="L22" i="13"/>
  <c r="K22" i="13"/>
  <c r="J22" i="13"/>
  <c r="I22" i="13"/>
  <c r="H22" i="13"/>
  <c r="G22" i="13"/>
  <c r="F22" i="13"/>
  <c r="E22" i="13"/>
  <c r="D22" i="13"/>
  <c r="C22" i="13"/>
  <c r="B22" i="13"/>
  <c r="L21" i="13"/>
  <c r="K21" i="13"/>
  <c r="J21" i="13"/>
  <c r="I21" i="13"/>
  <c r="H21" i="13"/>
  <c r="G21" i="13"/>
  <c r="F21" i="13"/>
  <c r="E21" i="13"/>
  <c r="D21" i="13"/>
  <c r="C21" i="13"/>
  <c r="B21" i="13"/>
  <c r="L20" i="13"/>
  <c r="K20" i="13"/>
  <c r="J20" i="13"/>
  <c r="I20" i="13"/>
  <c r="H20" i="13"/>
  <c r="G20" i="13"/>
  <c r="F20" i="13"/>
  <c r="E20" i="13"/>
  <c r="D20" i="13"/>
  <c r="C20" i="13"/>
  <c r="B20" i="13"/>
  <c r="L19" i="13"/>
  <c r="K19" i="13"/>
  <c r="J19" i="13"/>
  <c r="I19" i="13"/>
  <c r="H19" i="13"/>
  <c r="G19" i="13"/>
  <c r="F19" i="13"/>
  <c r="E19" i="13"/>
  <c r="D19" i="13"/>
  <c r="C19" i="13"/>
  <c r="B19" i="13"/>
  <c r="L18" i="13"/>
  <c r="K18" i="13"/>
  <c r="J18" i="13"/>
  <c r="I18" i="13"/>
  <c r="H18" i="13"/>
  <c r="G18" i="13"/>
  <c r="F18" i="13"/>
  <c r="E18" i="13"/>
  <c r="D18" i="13"/>
  <c r="C18" i="13"/>
  <c r="B18" i="13"/>
  <c r="L17" i="13"/>
  <c r="K17" i="13"/>
  <c r="J17" i="13"/>
  <c r="I17" i="13"/>
  <c r="H17" i="13"/>
  <c r="G17" i="13"/>
  <c r="F17" i="13"/>
  <c r="E17" i="13"/>
  <c r="D17" i="13"/>
  <c r="C17" i="13"/>
  <c r="B17" i="13"/>
  <c r="M16" i="13"/>
  <c r="L16" i="13"/>
  <c r="K16" i="13"/>
  <c r="J16" i="13"/>
  <c r="I16" i="13"/>
  <c r="H16" i="13"/>
  <c r="G16" i="13"/>
  <c r="F16" i="13"/>
  <c r="E16" i="13"/>
  <c r="D16" i="13"/>
  <c r="C16" i="13"/>
  <c r="B16" i="13"/>
  <c r="D11" i="13"/>
  <c r="D10" i="13"/>
  <c r="D9" i="13"/>
  <c r="M7" i="13"/>
  <c r="L7" i="13"/>
  <c r="K7" i="13"/>
  <c r="J7" i="13"/>
  <c r="I7" i="13"/>
  <c r="H7" i="13"/>
  <c r="G7" i="13"/>
  <c r="F7" i="13"/>
  <c r="E7" i="13"/>
  <c r="D7" i="13"/>
  <c r="C7" i="13"/>
  <c r="C11" i="13" s="1"/>
  <c r="B7" i="13"/>
  <c r="M6" i="13"/>
  <c r="L6" i="13"/>
  <c r="K6" i="13"/>
  <c r="J6" i="13"/>
  <c r="I6" i="13"/>
  <c r="H6" i="13"/>
  <c r="G6" i="13"/>
  <c r="F6" i="13"/>
  <c r="E6" i="13"/>
  <c r="D6" i="13"/>
  <c r="C6" i="13"/>
  <c r="C10" i="13" s="1"/>
  <c r="B6" i="13"/>
  <c r="M5" i="13"/>
  <c r="L5" i="13"/>
  <c r="K5" i="13"/>
  <c r="J5" i="13"/>
  <c r="I5" i="13"/>
  <c r="H5" i="13"/>
  <c r="G5" i="13"/>
  <c r="F5" i="13"/>
  <c r="E5" i="13"/>
  <c r="D5" i="13"/>
  <c r="C5" i="13"/>
  <c r="C9" i="13" s="1"/>
  <c r="B5" i="13"/>
  <c r="M83" i="4"/>
  <c r="L83" i="4"/>
  <c r="K83" i="4"/>
  <c r="J83" i="4"/>
  <c r="N83" i="4" s="1"/>
  <c r="I83" i="4"/>
  <c r="M82" i="4"/>
  <c r="L82" i="4"/>
  <c r="K82" i="4"/>
  <c r="J82" i="4"/>
  <c r="N82" i="4" s="1"/>
  <c r="I82" i="4"/>
  <c r="M81" i="4"/>
  <c r="L81" i="4"/>
  <c r="K81" i="4"/>
  <c r="J81" i="4"/>
  <c r="N81" i="4" s="1"/>
  <c r="I81" i="4"/>
  <c r="M80" i="4"/>
  <c r="L80" i="4"/>
  <c r="K80" i="4"/>
  <c r="J80" i="4"/>
  <c r="N80" i="4" s="1"/>
  <c r="I80" i="4"/>
  <c r="M79" i="4"/>
  <c r="L79" i="4"/>
  <c r="K79" i="4"/>
  <c r="J79" i="4"/>
  <c r="N79" i="4" s="1"/>
  <c r="I79" i="4"/>
  <c r="M78" i="4"/>
  <c r="L78" i="4"/>
  <c r="K78" i="4"/>
  <c r="J78" i="4"/>
  <c r="N78" i="4" s="1"/>
  <c r="I78" i="4"/>
  <c r="M77" i="4"/>
  <c r="L77" i="4"/>
  <c r="K77" i="4"/>
  <c r="J77" i="4"/>
  <c r="N77" i="4" s="1"/>
  <c r="I77" i="4"/>
  <c r="M76" i="4"/>
  <c r="L76" i="4"/>
  <c r="K76" i="4"/>
  <c r="J76" i="4"/>
  <c r="N76" i="4" s="1"/>
  <c r="I76" i="4"/>
  <c r="M75" i="4"/>
  <c r="L75" i="4"/>
  <c r="K75" i="4"/>
  <c r="J75" i="4"/>
  <c r="N75" i="4" s="1"/>
  <c r="I75" i="4"/>
  <c r="M74" i="4"/>
  <c r="L74" i="4"/>
  <c r="K74" i="4"/>
  <c r="J74" i="4"/>
  <c r="N74" i="4" s="1"/>
  <c r="I74" i="4"/>
  <c r="M73" i="4"/>
  <c r="L73" i="4"/>
  <c r="K73" i="4"/>
  <c r="J73" i="4"/>
  <c r="N73" i="4" s="1"/>
  <c r="I73" i="4"/>
  <c r="M72" i="4"/>
  <c r="L72" i="4"/>
  <c r="K72" i="4"/>
  <c r="J72" i="4"/>
  <c r="N72" i="4" s="1"/>
  <c r="I72" i="4"/>
  <c r="M71" i="4"/>
  <c r="L71" i="4"/>
  <c r="K71" i="4"/>
  <c r="J71" i="4"/>
  <c r="N71" i="4" s="1"/>
  <c r="I71" i="4"/>
  <c r="M70" i="4"/>
  <c r="L70" i="4"/>
  <c r="K70" i="4"/>
  <c r="J70" i="4"/>
  <c r="N70" i="4" s="1"/>
  <c r="I70" i="4"/>
  <c r="M69" i="4"/>
  <c r="L69" i="4"/>
  <c r="K69" i="4"/>
  <c r="J69" i="4"/>
  <c r="N69" i="4" s="1"/>
  <c r="I69" i="4"/>
  <c r="M68" i="4"/>
  <c r="L68" i="4"/>
  <c r="K68" i="4"/>
  <c r="J68" i="4"/>
  <c r="N68" i="4" s="1"/>
  <c r="I68" i="4"/>
  <c r="M67" i="4"/>
  <c r="L67" i="4"/>
  <c r="K67" i="4"/>
  <c r="J67" i="4"/>
  <c r="N67" i="4" s="1"/>
  <c r="I67" i="4"/>
  <c r="M66" i="4"/>
  <c r="L66" i="4"/>
  <c r="K66" i="4"/>
  <c r="J66" i="4"/>
  <c r="N66" i="4" s="1"/>
  <c r="I66" i="4"/>
  <c r="M65" i="4"/>
  <c r="L65" i="4"/>
  <c r="K65" i="4"/>
  <c r="J65" i="4"/>
  <c r="N65" i="4" s="1"/>
  <c r="I65" i="4"/>
  <c r="M64" i="4"/>
  <c r="L64" i="4"/>
  <c r="K64" i="4"/>
  <c r="J64" i="4"/>
  <c r="N64" i="4" s="1"/>
  <c r="I64" i="4"/>
  <c r="M63" i="4"/>
  <c r="L63" i="4"/>
  <c r="K63" i="4"/>
  <c r="J63" i="4"/>
  <c r="N63" i="4" s="1"/>
  <c r="I63" i="4"/>
  <c r="N62" i="4"/>
  <c r="M62" i="4"/>
  <c r="L62" i="4"/>
  <c r="K62" i="4"/>
  <c r="J62" i="4"/>
  <c r="I62" i="4"/>
  <c r="M61" i="4"/>
  <c r="L61" i="4"/>
  <c r="K61" i="4"/>
  <c r="J61" i="4"/>
  <c r="N61" i="4" s="1"/>
  <c r="I61" i="4"/>
  <c r="M60" i="4"/>
  <c r="L60" i="4"/>
  <c r="K60" i="4"/>
  <c r="J60" i="4"/>
  <c r="N60" i="4" s="1"/>
  <c r="I60" i="4"/>
  <c r="M59" i="4"/>
  <c r="L59" i="4"/>
  <c r="K59" i="4"/>
  <c r="J59" i="4"/>
  <c r="N59" i="4" s="1"/>
  <c r="I59" i="4"/>
  <c r="N58" i="4"/>
  <c r="M58" i="4"/>
  <c r="L58" i="4"/>
  <c r="K58" i="4"/>
  <c r="J58" i="4"/>
  <c r="I58" i="4"/>
  <c r="M57" i="4"/>
  <c r="L57" i="4"/>
  <c r="K57" i="4"/>
  <c r="J57" i="4"/>
  <c r="N57" i="4" s="1"/>
  <c r="I57" i="4"/>
  <c r="N56" i="4"/>
  <c r="M56" i="4"/>
  <c r="L56" i="4"/>
  <c r="K56" i="4"/>
  <c r="J56" i="4"/>
  <c r="I56" i="4"/>
  <c r="M55" i="4"/>
  <c r="L55" i="4"/>
  <c r="N55" i="4" s="1"/>
  <c r="K55" i="4"/>
  <c r="J55" i="4"/>
  <c r="I55" i="4"/>
  <c r="N54" i="4"/>
  <c r="M54" i="4"/>
  <c r="L54" i="4"/>
  <c r="K54" i="4"/>
  <c r="J54" i="4"/>
  <c r="I54" i="4"/>
  <c r="M53" i="4"/>
  <c r="L53" i="4"/>
  <c r="K53" i="4"/>
  <c r="J53" i="4"/>
  <c r="N53" i="4" s="1"/>
  <c r="I53" i="4"/>
  <c r="N52" i="4"/>
  <c r="M52" i="4"/>
  <c r="L52" i="4"/>
  <c r="K52" i="4"/>
  <c r="J52" i="4"/>
  <c r="I52" i="4"/>
  <c r="M51" i="4"/>
  <c r="L51" i="4"/>
  <c r="K51" i="4"/>
  <c r="J51" i="4"/>
  <c r="N51" i="4" s="1"/>
  <c r="I51" i="4"/>
  <c r="N50" i="4"/>
  <c r="M50" i="4"/>
  <c r="L50" i="4"/>
  <c r="K50" i="4"/>
  <c r="J50" i="4"/>
  <c r="I50" i="4"/>
  <c r="M49" i="4"/>
  <c r="L49" i="4"/>
  <c r="N49" i="4" s="1"/>
  <c r="K49" i="4"/>
  <c r="J49" i="4"/>
  <c r="I49" i="4"/>
  <c r="M48" i="4"/>
  <c r="L48" i="4"/>
  <c r="K48" i="4"/>
  <c r="J48" i="4"/>
  <c r="N48" i="4" s="1"/>
  <c r="I48" i="4"/>
  <c r="M47" i="4"/>
  <c r="L47" i="4"/>
  <c r="N47" i="4" s="1"/>
  <c r="K47" i="4"/>
  <c r="J47" i="4"/>
  <c r="I47" i="4"/>
  <c r="N46" i="4"/>
  <c r="M46" i="4"/>
  <c r="L46" i="4"/>
  <c r="K46" i="4"/>
  <c r="J46" i="4"/>
  <c r="I46" i="4"/>
  <c r="M45" i="4"/>
  <c r="L45" i="4"/>
  <c r="K45" i="4"/>
  <c r="J45" i="4"/>
  <c r="N45" i="4" s="1"/>
  <c r="I45" i="4"/>
  <c r="N44" i="4"/>
  <c r="M44" i="4"/>
  <c r="L44" i="4"/>
  <c r="K44" i="4"/>
  <c r="J44" i="4"/>
  <c r="I44" i="4"/>
  <c r="M43" i="4"/>
  <c r="L43" i="4"/>
  <c r="N43" i="4" s="1"/>
  <c r="K43" i="4"/>
  <c r="J43" i="4"/>
  <c r="I43" i="4"/>
  <c r="N42" i="4"/>
  <c r="M42" i="4"/>
  <c r="L42" i="4"/>
  <c r="K42" i="4"/>
  <c r="J42" i="4"/>
  <c r="I42" i="4"/>
  <c r="M41" i="4"/>
  <c r="L41" i="4"/>
  <c r="N41" i="4" s="1"/>
  <c r="K41" i="4"/>
  <c r="J41" i="4"/>
  <c r="I41" i="4"/>
  <c r="M40" i="4"/>
  <c r="L40" i="4"/>
  <c r="K40" i="4"/>
  <c r="J40" i="4"/>
  <c r="N40" i="4" s="1"/>
  <c r="I40" i="4"/>
  <c r="M39" i="4"/>
  <c r="L39" i="4"/>
  <c r="N39" i="4" s="1"/>
  <c r="K39" i="4"/>
  <c r="J39" i="4"/>
  <c r="I39" i="4"/>
  <c r="N38" i="4"/>
  <c r="M38" i="4"/>
  <c r="L38" i="4"/>
  <c r="K38" i="4"/>
  <c r="J38" i="4"/>
  <c r="I38" i="4"/>
  <c r="M37" i="4"/>
  <c r="L37" i="4"/>
  <c r="N37" i="4" s="1"/>
  <c r="K37" i="4"/>
  <c r="J37" i="4"/>
  <c r="I37" i="4"/>
  <c r="N36" i="4"/>
  <c r="M36" i="4"/>
  <c r="L36" i="4"/>
  <c r="K36" i="4"/>
  <c r="J36" i="4"/>
  <c r="I36" i="4"/>
  <c r="M35" i="4"/>
  <c r="L35" i="4"/>
  <c r="K35" i="4"/>
  <c r="J35" i="4"/>
  <c r="N35" i="4" s="1"/>
  <c r="I35" i="4"/>
  <c r="N34" i="4"/>
  <c r="M34" i="4"/>
  <c r="L34" i="4"/>
  <c r="K34" i="4"/>
  <c r="J34" i="4"/>
  <c r="I34" i="4"/>
  <c r="M33" i="4"/>
  <c r="L33" i="4"/>
  <c r="N33" i="4" s="1"/>
  <c r="K33" i="4"/>
  <c r="J33" i="4"/>
  <c r="I33" i="4"/>
  <c r="N32" i="4"/>
  <c r="M32" i="4"/>
  <c r="L32" i="4"/>
  <c r="K32" i="4"/>
  <c r="J32" i="4"/>
  <c r="I32" i="4"/>
  <c r="M31" i="4"/>
  <c r="L31" i="4"/>
  <c r="N31" i="4" s="1"/>
  <c r="K31" i="4"/>
  <c r="J31" i="4"/>
  <c r="I31" i="4"/>
  <c r="N30" i="4"/>
  <c r="M30" i="4"/>
  <c r="L30" i="4"/>
  <c r="K30" i="4"/>
  <c r="J30" i="4"/>
  <c r="I30" i="4"/>
  <c r="M29" i="4"/>
  <c r="L29" i="4"/>
  <c r="N29" i="4" s="1"/>
  <c r="K29" i="4"/>
  <c r="J29" i="4"/>
  <c r="I29" i="4"/>
  <c r="N28" i="4"/>
  <c r="M28" i="4"/>
  <c r="L28" i="4"/>
  <c r="K28" i="4"/>
  <c r="J28" i="4"/>
  <c r="I28" i="4"/>
  <c r="O27" i="4"/>
  <c r="M27" i="4"/>
  <c r="L27" i="4"/>
  <c r="K27" i="4"/>
  <c r="J27" i="4"/>
  <c r="N27" i="4" s="1"/>
  <c r="I27" i="4"/>
  <c r="O26" i="4"/>
  <c r="M26" i="4"/>
  <c r="L26" i="4"/>
  <c r="K26" i="4"/>
  <c r="J26" i="4"/>
  <c r="N26" i="4" s="1"/>
  <c r="I26" i="4"/>
  <c r="O25" i="4"/>
  <c r="M25" i="4"/>
  <c r="L25" i="4"/>
  <c r="K25" i="4"/>
  <c r="J25" i="4"/>
  <c r="N25" i="4" s="1"/>
  <c r="I25" i="4"/>
  <c r="O24" i="4"/>
  <c r="M24" i="4"/>
  <c r="L24" i="4"/>
  <c r="K24" i="4"/>
  <c r="J24" i="4"/>
  <c r="N24" i="4" s="1"/>
  <c r="I24" i="4"/>
  <c r="O23" i="4"/>
  <c r="M23" i="4"/>
  <c r="L23" i="4"/>
  <c r="K23" i="4"/>
  <c r="J23" i="4"/>
  <c r="N23" i="4" s="1"/>
  <c r="I23" i="4"/>
  <c r="J16" i="4"/>
  <c r="J15" i="4"/>
  <c r="J14" i="4"/>
  <c r="J11" i="4"/>
  <c r="I11" i="4"/>
  <c r="J10" i="4"/>
  <c r="I10" i="4"/>
  <c r="J9" i="4"/>
  <c r="I9" i="4"/>
  <c r="M6" i="4"/>
  <c r="L6" i="4"/>
  <c r="K6" i="4"/>
  <c r="J6" i="4"/>
  <c r="I16" i="4" s="1"/>
  <c r="M5" i="4"/>
  <c r="L5" i="4"/>
  <c r="K5" i="4"/>
  <c r="J5" i="4"/>
  <c r="I15" i="4" s="1"/>
  <c r="M4" i="4"/>
  <c r="L4" i="4"/>
  <c r="K4" i="4"/>
  <c r="J4" i="4"/>
  <c r="I14" i="4" s="1"/>
  <c r="M71" i="1"/>
  <c r="L71" i="1"/>
  <c r="K71" i="1"/>
  <c r="J71" i="1"/>
  <c r="I71" i="1"/>
  <c r="M70" i="1"/>
  <c r="L70" i="1"/>
  <c r="K70" i="1"/>
  <c r="J70" i="1"/>
  <c r="I70" i="1"/>
  <c r="M69" i="1"/>
  <c r="L69" i="1"/>
  <c r="K69" i="1"/>
  <c r="J69" i="1"/>
  <c r="I69" i="1"/>
  <c r="M68" i="1"/>
  <c r="L68" i="1"/>
  <c r="K68" i="1"/>
  <c r="J68" i="1"/>
  <c r="I68" i="1"/>
  <c r="M67" i="1"/>
  <c r="L67" i="1"/>
  <c r="K67" i="1"/>
  <c r="J67" i="1"/>
  <c r="I67" i="1"/>
  <c r="M66" i="1"/>
  <c r="L66" i="1"/>
  <c r="K66" i="1"/>
  <c r="J66" i="1"/>
  <c r="I66" i="1"/>
  <c r="M65" i="1"/>
  <c r="L65" i="1"/>
  <c r="K65" i="1"/>
  <c r="J65" i="1"/>
  <c r="I65" i="1"/>
  <c r="M64" i="1"/>
  <c r="L64" i="1"/>
  <c r="K64" i="1"/>
  <c r="J64" i="1"/>
  <c r="I64" i="1"/>
  <c r="M63" i="1"/>
  <c r="L63" i="1"/>
  <c r="K63" i="1"/>
  <c r="J63" i="1"/>
  <c r="I63" i="1"/>
  <c r="M62" i="1"/>
  <c r="L62" i="1"/>
  <c r="K62" i="1"/>
  <c r="J62" i="1"/>
  <c r="I62" i="1"/>
  <c r="M61" i="1"/>
  <c r="L61" i="1"/>
  <c r="K61" i="1"/>
  <c r="J61" i="1"/>
  <c r="I61" i="1"/>
  <c r="M60" i="1"/>
  <c r="L60" i="1"/>
  <c r="K60" i="1"/>
  <c r="J60" i="1"/>
  <c r="I60" i="1"/>
  <c r="M59" i="1"/>
  <c r="L59" i="1"/>
  <c r="K59" i="1"/>
  <c r="J59" i="1"/>
  <c r="I59" i="1"/>
  <c r="M58" i="1"/>
  <c r="L58" i="1"/>
  <c r="K58" i="1"/>
  <c r="J58" i="1"/>
  <c r="I58" i="1"/>
  <c r="M57" i="1"/>
  <c r="L57" i="1"/>
  <c r="K57" i="1"/>
  <c r="J57" i="1"/>
  <c r="I57" i="1"/>
  <c r="M56" i="1"/>
  <c r="L56" i="1"/>
  <c r="K56" i="1"/>
  <c r="J56" i="1"/>
  <c r="I56" i="1"/>
  <c r="M55" i="1"/>
  <c r="L55" i="1"/>
  <c r="K55" i="1"/>
  <c r="J55" i="1"/>
  <c r="I55" i="1"/>
  <c r="M54" i="1"/>
  <c r="L54" i="1"/>
  <c r="K54" i="1"/>
  <c r="J54" i="1"/>
  <c r="I54" i="1"/>
  <c r="M53" i="1"/>
  <c r="L53" i="1"/>
  <c r="K53" i="1"/>
  <c r="J53" i="1"/>
  <c r="I53" i="1"/>
  <c r="M52" i="1"/>
  <c r="L52" i="1"/>
  <c r="K52" i="1"/>
  <c r="J52" i="1"/>
  <c r="I52" i="1"/>
  <c r="M51" i="1"/>
  <c r="L51" i="1"/>
  <c r="K51" i="1"/>
  <c r="J51" i="1"/>
  <c r="I51" i="1"/>
  <c r="M50" i="1"/>
  <c r="L50" i="1"/>
  <c r="K50" i="1"/>
  <c r="J50" i="1"/>
  <c r="I50" i="1"/>
  <c r="M49" i="1"/>
  <c r="L49" i="1"/>
  <c r="K49" i="1"/>
  <c r="J49" i="1"/>
  <c r="I49" i="1"/>
  <c r="M48" i="1"/>
  <c r="L48" i="1"/>
  <c r="K48" i="1"/>
  <c r="J48" i="1"/>
  <c r="I48" i="1"/>
  <c r="M47" i="1"/>
  <c r="L47" i="1"/>
  <c r="K47" i="1"/>
  <c r="J47" i="1"/>
  <c r="I47" i="1"/>
  <c r="M46" i="1"/>
  <c r="L46" i="1"/>
  <c r="K46" i="1"/>
  <c r="J46" i="1"/>
  <c r="I46" i="1"/>
  <c r="M45" i="1"/>
  <c r="L45" i="1"/>
  <c r="K45" i="1"/>
  <c r="J45" i="1"/>
  <c r="I45" i="1"/>
  <c r="M44" i="1"/>
  <c r="L44" i="1"/>
  <c r="K44" i="1"/>
  <c r="J44" i="1"/>
  <c r="I44" i="1"/>
  <c r="M43" i="1"/>
  <c r="L43" i="1"/>
  <c r="K43" i="1"/>
  <c r="J43" i="1"/>
  <c r="I43" i="1"/>
  <c r="M42" i="1"/>
  <c r="L42" i="1"/>
  <c r="K42" i="1"/>
  <c r="J42" i="1"/>
  <c r="I42" i="1"/>
  <c r="M41" i="1"/>
  <c r="L41" i="1"/>
  <c r="K41" i="1"/>
  <c r="J41" i="1"/>
  <c r="I41" i="1"/>
  <c r="M40" i="1"/>
  <c r="L40" i="1"/>
  <c r="K40" i="1"/>
  <c r="J40" i="1"/>
  <c r="I40" i="1"/>
  <c r="M39" i="1"/>
  <c r="L39" i="1"/>
  <c r="K39" i="1"/>
  <c r="J39" i="1"/>
  <c r="I39" i="1"/>
  <c r="M38" i="1"/>
  <c r="L38" i="1"/>
  <c r="K38" i="1"/>
  <c r="J38" i="1"/>
  <c r="I38" i="1"/>
  <c r="M37" i="1"/>
  <c r="L37" i="1"/>
  <c r="K37" i="1"/>
  <c r="J37" i="1"/>
  <c r="I37" i="1"/>
  <c r="M36" i="1"/>
  <c r="L36" i="1"/>
  <c r="K36" i="1"/>
  <c r="J36" i="1"/>
  <c r="I36" i="1"/>
  <c r="M35" i="1"/>
  <c r="L35" i="1"/>
  <c r="K35" i="1"/>
  <c r="J35" i="1"/>
  <c r="I35" i="1"/>
  <c r="M34" i="1"/>
  <c r="L34" i="1"/>
  <c r="K34" i="1"/>
  <c r="J34" i="1"/>
  <c r="I34" i="1"/>
  <c r="M33" i="1"/>
  <c r="L33" i="1"/>
  <c r="K33" i="1"/>
  <c r="J33" i="1"/>
  <c r="I33" i="1"/>
  <c r="M32" i="1"/>
  <c r="L32" i="1"/>
  <c r="K32" i="1"/>
  <c r="J32" i="1"/>
  <c r="I32" i="1"/>
  <c r="M31" i="1"/>
  <c r="L31" i="1"/>
  <c r="K31" i="1"/>
  <c r="J31" i="1"/>
  <c r="I31" i="1"/>
  <c r="M30" i="1"/>
  <c r="L30" i="1"/>
  <c r="K30" i="1"/>
  <c r="J30" i="1"/>
  <c r="I30" i="1"/>
  <c r="M29" i="1"/>
  <c r="L29" i="1"/>
  <c r="K29" i="1"/>
  <c r="J29" i="1"/>
  <c r="I29" i="1"/>
  <c r="M28" i="1"/>
  <c r="L28" i="1"/>
  <c r="K28" i="1"/>
  <c r="J28" i="1"/>
  <c r="I28" i="1"/>
  <c r="M27" i="1"/>
  <c r="L27" i="1"/>
  <c r="K27" i="1"/>
  <c r="J27" i="1"/>
  <c r="I27" i="1"/>
  <c r="M26" i="1"/>
  <c r="L26" i="1"/>
  <c r="K26" i="1"/>
  <c r="J26" i="1"/>
  <c r="I26" i="1"/>
  <c r="M25" i="1"/>
  <c r="L25" i="1"/>
  <c r="K25" i="1"/>
  <c r="J25" i="1"/>
  <c r="I25" i="1"/>
  <c r="M24" i="1"/>
  <c r="L24" i="1"/>
  <c r="K24" i="1"/>
  <c r="J24" i="1"/>
  <c r="I24" i="1"/>
  <c r="M23" i="1"/>
  <c r="L23" i="1"/>
  <c r="K23" i="1"/>
  <c r="J23" i="1"/>
  <c r="I23" i="1"/>
  <c r="M22" i="1"/>
  <c r="L22" i="1"/>
  <c r="K22" i="1"/>
  <c r="J22" i="1"/>
  <c r="I22" i="1"/>
  <c r="M21" i="1"/>
  <c r="L21" i="1"/>
  <c r="K21" i="1"/>
  <c r="J21" i="1"/>
  <c r="I21" i="1"/>
  <c r="M20" i="1"/>
  <c r="L20" i="1"/>
  <c r="K20" i="1"/>
  <c r="J20" i="1"/>
  <c r="I20" i="1"/>
  <c r="M19" i="1"/>
  <c r="L19" i="1"/>
  <c r="K19" i="1"/>
  <c r="J19" i="1"/>
  <c r="I19" i="1"/>
  <c r="M18" i="1"/>
  <c r="L18" i="1"/>
  <c r="K18" i="1"/>
  <c r="J18" i="1"/>
  <c r="I18" i="1"/>
  <c r="M17" i="1"/>
  <c r="L17" i="1"/>
  <c r="K17" i="1"/>
  <c r="J17" i="1"/>
  <c r="I17" i="1"/>
  <c r="M16" i="1"/>
  <c r="L16" i="1"/>
  <c r="K16" i="1"/>
  <c r="J16" i="1"/>
  <c r="I16" i="1"/>
  <c r="M15" i="1"/>
  <c r="L15" i="1"/>
  <c r="K15" i="1"/>
  <c r="J15" i="1"/>
  <c r="I15" i="1"/>
  <c r="M14" i="1"/>
  <c r="L14" i="1"/>
  <c r="K14" i="1"/>
  <c r="J14" i="1"/>
  <c r="I14" i="1"/>
  <c r="M13" i="1"/>
  <c r="L13" i="1"/>
  <c r="K13" i="1"/>
  <c r="J13" i="1"/>
  <c r="I13" i="1"/>
  <c r="M12" i="1"/>
  <c r="L12" i="1"/>
  <c r="K12" i="1"/>
  <c r="J12" i="1"/>
  <c r="I12" i="1"/>
  <c r="M11" i="1"/>
  <c r="L11" i="1"/>
  <c r="K11" i="1"/>
  <c r="J11" i="1"/>
  <c r="I11" i="1"/>
  <c r="N6" i="1"/>
  <c r="M6" i="1"/>
  <c r="L6" i="1"/>
  <c r="K6" i="1"/>
  <c r="J6" i="1"/>
  <c r="N5" i="1"/>
  <c r="M5" i="1"/>
  <c r="L5" i="1"/>
  <c r="K5" i="1"/>
  <c r="J5" i="1"/>
  <c r="N4" i="1"/>
  <c r="M4" i="1"/>
  <c r="L4" i="1"/>
  <c r="K4" i="1"/>
  <c r="J4" i="1"/>
  <c r="G72" i="2"/>
  <c r="F72" i="2"/>
  <c r="G71" i="2"/>
  <c r="F71" i="2"/>
  <c r="G70" i="2"/>
  <c r="F70" i="2"/>
  <c r="G69" i="2"/>
  <c r="F69" i="2"/>
  <c r="G68" i="2"/>
  <c r="F68" i="2"/>
  <c r="G67" i="2"/>
  <c r="F67" i="2"/>
  <c r="G66" i="2"/>
  <c r="F66" i="2"/>
  <c r="G65" i="2"/>
  <c r="F65" i="2"/>
  <c r="G64" i="2"/>
  <c r="F64" i="2"/>
  <c r="G63" i="2"/>
  <c r="F63" i="2"/>
  <c r="G62" i="2"/>
  <c r="F62" i="2"/>
  <c r="G61" i="2"/>
  <c r="F61" i="2"/>
  <c r="G60" i="2"/>
  <c r="F60" i="2"/>
  <c r="G59" i="2"/>
  <c r="F59" i="2"/>
  <c r="G58" i="2"/>
  <c r="F58" i="2"/>
  <c r="G57" i="2"/>
  <c r="F57" i="2"/>
  <c r="G56" i="2"/>
  <c r="F56" i="2"/>
  <c r="G55" i="2"/>
  <c r="F55" i="2"/>
  <c r="G54" i="2"/>
  <c r="F54" i="2"/>
  <c r="G53" i="2"/>
  <c r="F53" i="2"/>
  <c r="G52" i="2"/>
  <c r="F52" i="2"/>
  <c r="G51" i="2"/>
  <c r="F51" i="2"/>
  <c r="G50" i="2"/>
  <c r="F50" i="2"/>
  <c r="G49" i="2"/>
  <c r="F49" i="2"/>
  <c r="G48" i="2"/>
  <c r="F48" i="2"/>
  <c r="G47" i="2"/>
  <c r="F47" i="2"/>
  <c r="G46" i="2"/>
  <c r="F46" i="2"/>
  <c r="G45" i="2"/>
  <c r="F45" i="2"/>
  <c r="G44" i="2"/>
  <c r="F44" i="2"/>
  <c r="G43" i="2"/>
  <c r="F43" i="2"/>
  <c r="G42" i="2"/>
  <c r="F42" i="2"/>
  <c r="G41" i="2"/>
  <c r="F41" i="2"/>
  <c r="G40" i="2"/>
  <c r="F40" i="2"/>
  <c r="G39" i="2"/>
  <c r="F39" i="2"/>
  <c r="G38" i="2"/>
  <c r="F38" i="2"/>
  <c r="G37" i="2"/>
  <c r="F37" i="2"/>
  <c r="G36" i="2"/>
  <c r="F36" i="2"/>
  <c r="G35" i="2"/>
  <c r="F35" i="2"/>
  <c r="G34" i="2"/>
  <c r="F34" i="2"/>
  <c r="G33" i="2"/>
  <c r="F33" i="2"/>
  <c r="G32" i="2"/>
  <c r="F32" i="2"/>
  <c r="G31" i="2"/>
  <c r="F31" i="2"/>
  <c r="G30" i="2"/>
  <c r="F30" i="2"/>
  <c r="G29" i="2"/>
  <c r="F29" i="2"/>
  <c r="G28" i="2"/>
  <c r="F28" i="2"/>
  <c r="G27" i="2"/>
  <c r="F27" i="2"/>
  <c r="G26" i="2"/>
  <c r="F26" i="2"/>
  <c r="G25" i="2"/>
  <c r="F25" i="2"/>
  <c r="G24" i="2"/>
  <c r="F24" i="2"/>
  <c r="G23" i="2"/>
  <c r="F23" i="2"/>
  <c r="G22" i="2"/>
  <c r="F22" i="2"/>
  <c r="G21" i="2"/>
  <c r="F21" i="2"/>
  <c r="G20" i="2"/>
  <c r="F20" i="2"/>
  <c r="G19" i="2"/>
  <c r="F19" i="2"/>
  <c r="G18" i="2"/>
  <c r="F18" i="2"/>
  <c r="G17" i="2"/>
  <c r="F17" i="2"/>
  <c r="G16" i="2"/>
  <c r="F16" i="2"/>
  <c r="G15" i="2"/>
  <c r="F15" i="2"/>
  <c r="G14" i="2"/>
  <c r="F14" i="2"/>
  <c r="H13" i="2"/>
  <c r="G13" i="2"/>
  <c r="F13" i="2"/>
  <c r="H12" i="2"/>
  <c r="G12" i="2"/>
  <c r="F12" i="2"/>
  <c r="H6" i="2"/>
  <c r="G6" i="2"/>
  <c r="H5" i="2"/>
  <c r="G5" i="2"/>
  <c r="H4" i="2"/>
  <c r="G4" i="2"/>
  <c r="G66" i="7"/>
  <c r="F66" i="7"/>
  <c r="G65" i="7"/>
  <c r="F65" i="7"/>
  <c r="G64" i="7"/>
  <c r="F64" i="7"/>
  <c r="G63" i="7"/>
  <c r="F63" i="7"/>
  <c r="G62" i="7"/>
  <c r="F62" i="7"/>
  <c r="G61" i="7"/>
  <c r="F61" i="7"/>
  <c r="G60" i="7"/>
  <c r="F60" i="7"/>
  <c r="G59" i="7"/>
  <c r="F59" i="7"/>
  <c r="G58" i="7"/>
  <c r="F58" i="7"/>
  <c r="G57" i="7"/>
  <c r="F57" i="7"/>
  <c r="G56" i="7"/>
  <c r="F56" i="7"/>
  <c r="G55" i="7"/>
  <c r="F55" i="7"/>
  <c r="G54" i="7"/>
  <c r="F54" i="7"/>
  <c r="G53" i="7"/>
  <c r="F53" i="7"/>
  <c r="G52" i="7"/>
  <c r="F52" i="7"/>
  <c r="G51" i="7"/>
  <c r="F51" i="7"/>
  <c r="G50" i="7"/>
  <c r="F50" i="7"/>
  <c r="G49" i="7"/>
  <c r="F49" i="7"/>
  <c r="G48" i="7"/>
  <c r="F48" i="7"/>
  <c r="G47" i="7"/>
  <c r="F47" i="7"/>
  <c r="G46" i="7"/>
  <c r="F46" i="7"/>
  <c r="G45" i="7"/>
  <c r="F45" i="7"/>
  <c r="G44" i="7"/>
  <c r="F44" i="7"/>
  <c r="G43" i="7"/>
  <c r="F43" i="7"/>
  <c r="G42" i="7"/>
  <c r="F42" i="7"/>
  <c r="G41" i="7"/>
  <c r="F41" i="7"/>
  <c r="G40" i="7"/>
  <c r="F40" i="7"/>
  <c r="G39" i="7"/>
  <c r="F39" i="7"/>
  <c r="G38" i="7"/>
  <c r="F38" i="7"/>
  <c r="G37" i="7"/>
  <c r="F37" i="7"/>
  <c r="G36" i="7"/>
  <c r="F36" i="7"/>
  <c r="G35" i="7"/>
  <c r="F35" i="7"/>
  <c r="G34" i="7"/>
  <c r="F34" i="7"/>
  <c r="G33" i="7"/>
  <c r="F33" i="7"/>
  <c r="G32" i="7"/>
  <c r="F32" i="7"/>
  <c r="G31" i="7"/>
  <c r="F31" i="7"/>
  <c r="G30" i="7"/>
  <c r="F30" i="7"/>
  <c r="G29" i="7"/>
  <c r="F29" i="7"/>
  <c r="G28" i="7"/>
  <c r="F28" i="7"/>
  <c r="G27" i="7"/>
  <c r="F27" i="7"/>
  <c r="G26" i="7"/>
  <c r="F26" i="7"/>
  <c r="G25" i="7"/>
  <c r="F25" i="7"/>
  <c r="G24" i="7"/>
  <c r="F24" i="7"/>
  <c r="G23" i="7"/>
  <c r="F23" i="7"/>
  <c r="G22" i="7"/>
  <c r="F22" i="7"/>
  <c r="G21" i="7"/>
  <c r="F21" i="7"/>
  <c r="G20" i="7"/>
  <c r="F20" i="7"/>
  <c r="G19" i="7"/>
  <c r="F19" i="7"/>
  <c r="G18" i="7"/>
  <c r="F18" i="7"/>
  <c r="G17" i="7"/>
  <c r="F17" i="7"/>
  <c r="G16" i="7"/>
  <c r="F16" i="7"/>
  <c r="G15" i="7"/>
  <c r="F15" i="7"/>
  <c r="G14" i="7"/>
  <c r="F14" i="7"/>
  <c r="G13" i="7"/>
  <c r="F13" i="7"/>
  <c r="G12" i="7"/>
  <c r="F12" i="7"/>
  <c r="G11" i="7"/>
  <c r="F11" i="7"/>
  <c r="G10" i="7"/>
  <c r="F10" i="7"/>
  <c r="G9" i="7"/>
  <c r="F9" i="7"/>
  <c r="G8" i="7"/>
  <c r="F8" i="7"/>
  <c r="H7" i="7"/>
  <c r="G7" i="7"/>
  <c r="F7" i="7"/>
  <c r="H6" i="7"/>
  <c r="G6" i="7"/>
  <c r="F6" i="7"/>
  <c r="G72" i="6"/>
  <c r="F72" i="6"/>
  <c r="G71" i="6"/>
  <c r="F71" i="6"/>
  <c r="G70" i="6"/>
  <c r="F70" i="6"/>
  <c r="G69" i="6"/>
  <c r="F69" i="6"/>
  <c r="G68" i="6"/>
  <c r="F68" i="6"/>
  <c r="G67" i="6"/>
  <c r="F67" i="6"/>
  <c r="G66" i="6"/>
  <c r="F66" i="6"/>
  <c r="G65" i="6"/>
  <c r="F65" i="6"/>
  <c r="G64" i="6"/>
  <c r="F64" i="6"/>
  <c r="G63" i="6"/>
  <c r="F63" i="6"/>
  <c r="G62" i="6"/>
  <c r="F62" i="6"/>
  <c r="G61" i="6"/>
  <c r="F61" i="6"/>
  <c r="G60" i="6"/>
  <c r="F60" i="6"/>
  <c r="G59" i="6"/>
  <c r="F59" i="6"/>
  <c r="G58" i="6"/>
  <c r="F58" i="6"/>
  <c r="G57" i="6"/>
  <c r="F57" i="6"/>
  <c r="G56" i="6"/>
  <c r="F56" i="6"/>
  <c r="G55" i="6"/>
  <c r="F55" i="6"/>
  <c r="G54" i="6"/>
  <c r="F54" i="6"/>
  <c r="G53" i="6"/>
  <c r="F53" i="6"/>
  <c r="G52" i="6"/>
  <c r="F52" i="6"/>
  <c r="G51" i="6"/>
  <c r="F51" i="6"/>
  <c r="G50" i="6"/>
  <c r="F50" i="6"/>
  <c r="G49" i="6"/>
  <c r="F49" i="6"/>
  <c r="G48" i="6"/>
  <c r="F48" i="6"/>
  <c r="G47" i="6"/>
  <c r="F47" i="6"/>
  <c r="G46" i="6"/>
  <c r="F46" i="6"/>
  <c r="G45" i="6"/>
  <c r="F45" i="6"/>
  <c r="G44" i="6"/>
  <c r="F44" i="6"/>
  <c r="G43" i="6"/>
  <c r="F43" i="6"/>
  <c r="G42" i="6"/>
  <c r="F42" i="6"/>
  <c r="G41" i="6"/>
  <c r="F41" i="6"/>
  <c r="G40" i="6"/>
  <c r="F40" i="6"/>
  <c r="G39" i="6"/>
  <c r="F39" i="6"/>
  <c r="G38" i="6"/>
  <c r="F38" i="6"/>
  <c r="G37" i="6"/>
  <c r="F37" i="6"/>
  <c r="G36" i="6"/>
  <c r="F36" i="6"/>
  <c r="G35" i="6"/>
  <c r="F35" i="6"/>
  <c r="G34" i="6"/>
  <c r="F34" i="6"/>
  <c r="G33" i="6"/>
  <c r="F33" i="6"/>
  <c r="G32" i="6"/>
  <c r="F32" i="6"/>
  <c r="G31" i="6"/>
  <c r="F31" i="6"/>
  <c r="G30" i="6"/>
  <c r="F30" i="6"/>
  <c r="G29" i="6"/>
  <c r="F29" i="6"/>
  <c r="G28" i="6"/>
  <c r="F28" i="6"/>
  <c r="G27" i="6"/>
  <c r="F27" i="6"/>
  <c r="G26" i="6"/>
  <c r="F26" i="6"/>
  <c r="G25" i="6"/>
  <c r="F25" i="6"/>
  <c r="G24" i="6"/>
  <c r="F24" i="6"/>
  <c r="G23" i="6"/>
  <c r="F23" i="6"/>
  <c r="G22" i="6"/>
  <c r="F22" i="6"/>
  <c r="G21" i="6"/>
  <c r="F21" i="6"/>
  <c r="G20" i="6"/>
  <c r="F20" i="6"/>
  <c r="G19" i="6"/>
  <c r="F19" i="6"/>
  <c r="G18" i="6"/>
  <c r="F18" i="6"/>
  <c r="G17" i="6"/>
  <c r="F17" i="6"/>
  <c r="G16" i="6"/>
  <c r="F16" i="6"/>
  <c r="G15" i="6"/>
  <c r="F15" i="6"/>
  <c r="G14" i="6"/>
  <c r="F14" i="6"/>
  <c r="H13" i="6"/>
  <c r="G13" i="6"/>
  <c r="F13" i="6"/>
  <c r="H12" i="6"/>
  <c r="G12" i="6"/>
  <c r="F12" i="6"/>
  <c r="B4" i="15"/>
  <c r="B5" i="15"/>
  <c r="B7" i="15"/>
  <c r="B9" i="15"/>
  <c r="B3" i="15"/>
  <c r="B6" i="15"/>
  <c r="B8" i="15"/>
  <c r="B10" i="15"/>
</calcChain>
</file>

<file path=xl/connections.xml><?xml version="1.0" encoding="utf-8"?>
<connections xmlns="http://schemas.openxmlformats.org/spreadsheetml/2006/main">
  <connection id="1" name="Connection10" type="4" refreshedVersion="5" deleted="1" background="1" saveData="1">
    <webPr xl2000="1" htmlTables="1" htmlFormat="all"/>
  </connection>
  <connection id="2" name="Connection16" type="4" refreshedVersion="6" deleted="1" background="1" saveData="1">
    <webPr xl2000="1" htmlTables="1" htmlFormat="all"/>
  </connection>
</connections>
</file>

<file path=xl/sharedStrings.xml><?xml version="1.0" encoding="utf-8"?>
<sst xmlns="http://schemas.openxmlformats.org/spreadsheetml/2006/main" count="217" uniqueCount="64">
  <si>
    <t>Date</t>
  </si>
  <si>
    <t>VFINX</t>
  </si>
  <si>
    <t>BA</t>
  </si>
  <si>
    <t>Stock prices</t>
  </si>
  <si>
    <t>Stock returns</t>
  </si>
  <si>
    <t>Regression results</t>
  </si>
  <si>
    <t>Alpha</t>
  </si>
  <si>
    <t>Beta</t>
  </si>
  <si>
    <t>R-squared</t>
  </si>
  <si>
    <t>Boeing
BA</t>
  </si>
  <si>
    <t>Kellogg
K</t>
  </si>
  <si>
    <t>Ford
F</t>
  </si>
  <si>
    <t>Hewlett-Packard
HPQ</t>
  </si>
  <si>
    <t>Portfolio and regression</t>
  </si>
  <si>
    <t>Portfolio</t>
  </si>
  <si>
    <t>Stock and portfolio returns</t>
  </si>
  <si>
    <t>Weighted-average alpha, beta, r-squared</t>
  </si>
  <si>
    <t>Regression results:  individual stocks</t>
  </si>
  <si>
    <t>Average alpha</t>
  </si>
  <si>
    <t>Average beta</t>
  </si>
  <si>
    <t>F</t>
  </si>
  <si>
    <t>IBM</t>
  </si>
  <si>
    <t>GE</t>
  </si>
  <si>
    <t>GS</t>
  </si>
  <si>
    <t>AAPL</t>
  </si>
  <si>
    <t>MSFT</t>
  </si>
  <si>
    <t>K</t>
  </si>
  <si>
    <t>CAR</t>
  </si>
  <si>
    <t>HPQ</t>
  </si>
  <si>
    <t>PORTFOLIO OF 10 STOCKS</t>
  </si>
  <si>
    <t>Computing the individual asset regressions</t>
  </si>
  <si>
    <t>Ford</t>
  </si>
  <si>
    <t>General Electric</t>
  </si>
  <si>
    <t>Goldman Sachs</t>
  </si>
  <si>
    <t>Apple</t>
  </si>
  <si>
    <t>Microsoft</t>
  </si>
  <si>
    <t>Boeing</t>
  </si>
  <si>
    <t>Kellogg</t>
  </si>
  <si>
    <t>Avis</t>
  </si>
  <si>
    <t>Hewlett-Packard</t>
  </si>
  <si>
    <t>Computing the returns (discrete form)</t>
  </si>
  <si>
    <t>Average r-squared</t>
  </si>
  <si>
    <t>Portfolio proportions</t>
  </si>
  <si>
    <t>REGRESSIONS OF 10 STOCKS</t>
  </si>
  <si>
    <t>Equally weighted portfolio</t>
  </si>
  <si>
    <t>Portfolio alpha</t>
  </si>
  <si>
    <t>Portfolio beta</t>
  </si>
  <si>
    <t>Portfolio r-squared</t>
  </si>
  <si>
    <t>Portfolio regression</t>
  </si>
  <si>
    <t>S&amp;P 500</t>
  </si>
  <si>
    <t>4 STOCKS AND THE S&amp;P 500</t>
  </si>
  <si>
    <t>BOEING (BA) AND THE S&amp;P 500</t>
  </si>
  <si>
    <t>10 STOCKS DATA</t>
  </si>
  <si>
    <t>Page</t>
  </si>
  <si>
    <t>Content</t>
  </si>
  <si>
    <t>Page 286</t>
  </si>
  <si>
    <t>Page 289</t>
  </si>
  <si>
    <t>Page 290</t>
  </si>
  <si>
    <t>Page 291</t>
  </si>
  <si>
    <t>Page 292+293</t>
  </si>
  <si>
    <t>Page 293 bottom</t>
  </si>
  <si>
    <t>Page 294</t>
  </si>
  <si>
    <t>Page 294 bottom</t>
  </si>
  <si>
    <t>CHAPTER 9 EXCEL SPREADSHEET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</si>
</sst>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9]d/mmm/yy;@"/>
    <numFmt numFmtId="165" formatCode="0.0000"/>
    <numFmt numFmtId="166" formatCode="#,##0.0000"/>
    <numFmt numFmtId="167" formatCode="yyyy\-mm\-dd;@"/>
    <numFmt numFmtId="168" formatCode="0.0%"/>
  </numFmts>
  <fonts count="10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9" fillId="0" borderId="0" applyNumberFormat="0" applyFill="0" applyBorder="0" applyAlignment="0" applyProtection="0"/>
  </cellStyleXfs>
  <cellXfs count="38">
    <xf numFmtId="0" fontId="0" fillId="0" borderId="0" xfId="0"/>
    <xf numFmtId="164" fontId="0" fillId="0" borderId="0" xfId="0" applyNumberFormat="1" applyAlignment="1">
      <alignment horizontal="center"/>
    </xf>
    <xf numFmtId="4" fontId="0" fillId="0" borderId="0" xfId="0" applyNumberFormat="1"/>
    <xf numFmtId="10" fontId="0" fillId="0" borderId="0" xfId="1" applyNumberFormat="1" applyFont="1"/>
    <xf numFmtId="165" fontId="0" fillId="0" borderId="0" xfId="0" applyNumberFormat="1"/>
    <xf numFmtId="164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2" fillId="0" borderId="0" xfId="0" applyNumberFormat="1" applyFont="1" applyFill="1" applyAlignment="1">
      <alignment horizontal="center"/>
    </xf>
    <xf numFmtId="4" fontId="2" fillId="0" borderId="0" xfId="0" applyNumberFormat="1" applyFont="1" applyFill="1" applyAlignment="1">
      <alignment horizontal="center" wrapText="1"/>
    </xf>
    <xf numFmtId="4" fontId="2" fillId="0" borderId="0" xfId="0" applyNumberFormat="1" applyFont="1" applyAlignment="1">
      <alignment horizontal="center" wrapText="1"/>
    </xf>
    <xf numFmtId="164" fontId="2" fillId="0" borderId="0" xfId="0" applyNumberFormat="1" applyFont="1" applyFill="1" applyAlignment="1"/>
    <xf numFmtId="10" fontId="0" fillId="2" borderId="0" xfId="1" applyNumberFormat="1" applyFont="1" applyFill="1"/>
    <xf numFmtId="164" fontId="2" fillId="2" borderId="0" xfId="0" applyNumberFormat="1" applyFont="1" applyFill="1" applyAlignment="1">
      <alignment horizontal="center"/>
    </xf>
    <xf numFmtId="4" fontId="2" fillId="2" borderId="0" xfId="0" applyNumberFormat="1" applyFont="1" applyFill="1" applyAlignment="1">
      <alignment horizontal="center" wrapText="1"/>
    </xf>
    <xf numFmtId="0" fontId="0" fillId="2" borderId="0" xfId="0" applyFill="1"/>
    <xf numFmtId="165" fontId="0" fillId="2" borderId="0" xfId="0" applyNumberFormat="1" applyFill="1"/>
    <xf numFmtId="0" fontId="4" fillId="0" borderId="0" xfId="2"/>
    <xf numFmtId="10" fontId="4" fillId="0" borderId="0" xfId="2" applyNumberFormat="1"/>
    <xf numFmtId="9" fontId="4" fillId="0" borderId="0" xfId="2" applyNumberFormat="1"/>
    <xf numFmtId="166" fontId="4" fillId="0" borderId="0" xfId="2" applyNumberFormat="1"/>
    <xf numFmtId="167" fontId="4" fillId="0" borderId="0" xfId="2" applyNumberFormat="1"/>
    <xf numFmtId="4" fontId="4" fillId="0" borderId="0" xfId="2" applyNumberFormat="1"/>
    <xf numFmtId="0" fontId="5" fillId="0" borderId="0" xfId="2" applyFont="1"/>
    <xf numFmtId="0" fontId="5" fillId="0" borderId="0" xfId="2" applyFont="1" applyAlignment="1">
      <alignment horizontal="center"/>
    </xf>
    <xf numFmtId="0" fontId="4" fillId="0" borderId="0" xfId="2" applyAlignment="1">
      <alignment horizontal="center"/>
    </xf>
    <xf numFmtId="0" fontId="4" fillId="0" borderId="0" xfId="2" applyAlignment="1">
      <alignment wrapText="1"/>
    </xf>
    <xf numFmtId="168" fontId="4" fillId="0" borderId="0" xfId="2" applyNumberFormat="1"/>
    <xf numFmtId="0" fontId="4" fillId="2" borderId="0" xfId="2" applyFill="1"/>
    <xf numFmtId="166" fontId="4" fillId="2" borderId="0" xfId="2" applyNumberFormat="1" applyFill="1"/>
    <xf numFmtId="0" fontId="5" fillId="0" borderId="0" xfId="2" applyFont="1" applyAlignment="1">
      <alignment horizontal="center" wrapText="1"/>
    </xf>
    <xf numFmtId="0" fontId="8" fillId="0" borderId="0" xfId="0" applyFont="1"/>
    <xf numFmtId="0" fontId="9" fillId="0" borderId="0" xfId="3" quotePrefix="1"/>
    <xf numFmtId="0" fontId="7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2" fillId="3" borderId="0" xfId="0" applyNumberFormat="1" applyFont="1" applyFill="1" applyAlignment="1">
      <alignment horizontal="center"/>
    </xf>
    <xf numFmtId="0" fontId="6" fillId="0" borderId="0" xfId="2" applyFont="1" applyAlignment="1">
      <alignment horizontal="center"/>
    </xf>
    <xf numFmtId="0" fontId="5" fillId="4" borderId="0" xfId="2" applyFont="1" applyFill="1" applyAlignment="1">
      <alignment horizontal="center"/>
    </xf>
  </cellXfs>
  <cellStyles count="4">
    <cellStyle name="Hyperlink" xfId="3" builtinId="8"/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Regressing</a:t>
            </a:r>
            <a:r>
              <a:rPr lang="en-US" baseline="0">
                <a:solidFill>
                  <a:sysClr val="windowText" lastClr="000000"/>
                </a:solidFill>
              </a:rPr>
              <a:t> Boeing (BA) on SP500</a:t>
            </a:r>
            <a:endParaRPr lang="en-US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44181430446194225"/>
                  <c:y val="-8.5174249052201806E-2"/>
                </c:manualLayout>
              </c:layout>
              <c:numFmt formatCode="General" sourceLinked="0"/>
              <c:spPr>
                <a:solidFill>
                  <a:schemeClr val="bg1"/>
                </a:solidFill>
                <a:ln>
                  <a:solidFill>
                    <a:srgbClr val="FF0000"/>
                  </a:solidFill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05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'Page 286'!$F$12:$F$72</c:f>
              <c:numCache>
                <c:formatCode>0.00%</c:formatCode>
                <c:ptCount val="61"/>
                <c:pt idx="0">
                  <c:v>1.9460752337464582E-2</c:v>
                </c:pt>
                <c:pt idx="1">
                  <c:v>-3.6045643596032795E-2</c:v>
                </c:pt>
                <c:pt idx="2">
                  <c:v>3.0976877973227124E-2</c:v>
                </c:pt>
                <c:pt idx="3">
                  <c:v>6.0092284579890576E-2</c:v>
                </c:pt>
                <c:pt idx="4">
                  <c:v>1.579107197084717E-2</c:v>
                </c:pt>
                <c:pt idx="5">
                  <c:v>-7.9920279023418028E-2</c:v>
                </c:pt>
                <c:pt idx="6">
                  <c:v>-5.2528972165060028E-2</c:v>
                </c:pt>
                <c:pt idx="7">
                  <c:v>6.9958847736625307E-2</c:v>
                </c:pt>
                <c:pt idx="8">
                  <c:v>-4.5299145299145249E-2</c:v>
                </c:pt>
                <c:pt idx="9">
                  <c:v>8.9189794091315999E-2</c:v>
                </c:pt>
                <c:pt idx="10">
                  <c:v>3.7809514024452984E-2</c:v>
                </c:pt>
                <c:pt idx="11">
                  <c:v>0</c:v>
                </c:pt>
                <c:pt idx="12">
                  <c:v>6.6726066726066735E-2</c:v>
                </c:pt>
                <c:pt idx="13">
                  <c:v>2.3573085846867903E-2</c:v>
                </c:pt>
                <c:pt idx="14">
                  <c:v>3.4182609484087356E-2</c:v>
                </c:pt>
                <c:pt idx="15">
                  <c:v>2.6301946344031712E-4</c:v>
                </c:pt>
                <c:pt idx="16">
                  <c:v>2.9538083968796425E-2</c:v>
                </c:pt>
                <c:pt idx="17">
                  <c:v>-1.1493274306146772E-2</c:v>
                </c:pt>
                <c:pt idx="18">
                  <c:v>-1.6708293859271306E-2</c:v>
                </c:pt>
                <c:pt idx="19">
                  <c:v>-2.0495751948848229E-2</c:v>
                </c:pt>
                <c:pt idx="20">
                  <c:v>-5.4457658946615473E-2</c:v>
                </c:pt>
                <c:pt idx="21">
                  <c:v>-7.0550406657839959E-2</c:v>
                </c:pt>
                <c:pt idx="22">
                  <c:v>0.10907610907610898</c:v>
                </c:pt>
                <c:pt idx="23">
                  <c:v>-2.2935779816514179E-3</c:v>
                </c:pt>
                <c:pt idx="24">
                  <c:v>1.0206896551724132E-2</c:v>
                </c:pt>
                <c:pt idx="25">
                  <c:v>4.4602221008556375E-2</c:v>
                </c:pt>
                <c:pt idx="26">
                  <c:v>4.3133495991634518E-2</c:v>
                </c:pt>
                <c:pt idx="27">
                  <c:v>3.2829337565783989E-2</c:v>
                </c:pt>
                <c:pt idx="28">
                  <c:v>-6.3895179553542514E-3</c:v>
                </c:pt>
                <c:pt idx="29">
                  <c:v>-6.0236060236060207E-2</c:v>
                </c:pt>
                <c:pt idx="30">
                  <c:v>4.1143352100476482E-2</c:v>
                </c:pt>
                <c:pt idx="31">
                  <c:v>1.3727121464226277E-2</c:v>
                </c:pt>
                <c:pt idx="32">
                  <c:v>2.2404595814526029E-2</c:v>
                </c:pt>
                <c:pt idx="33">
                  <c:v>2.5766575694333049E-2</c:v>
                </c:pt>
                <c:pt idx="34">
                  <c:v>-1.8624305501212968E-2</c:v>
                </c:pt>
                <c:pt idx="35">
                  <c:v>5.5816920500757483E-3</c:v>
                </c:pt>
                <c:pt idx="36">
                  <c:v>8.9604313694393589E-3</c:v>
                </c:pt>
                <c:pt idx="37">
                  <c:v>5.1791889342974073E-2</c:v>
                </c:pt>
                <c:pt idx="38">
                  <c:v>1.3375177463946786E-2</c:v>
                </c:pt>
                <c:pt idx="39">
                  <c:v>3.7383866686329315E-2</c:v>
                </c:pt>
                <c:pt idx="40">
                  <c:v>1.904897291918406E-2</c:v>
                </c:pt>
                <c:pt idx="41">
                  <c:v>2.3296366045895356E-2</c:v>
                </c:pt>
                <c:pt idx="42">
                  <c:v>-1.3496012541749147E-2</c:v>
                </c:pt>
                <c:pt idx="43">
                  <c:v>5.0715124714986626E-2</c:v>
                </c:pt>
                <c:pt idx="44">
                  <c:v>-2.9131321102124019E-2</c:v>
                </c:pt>
                <c:pt idx="45">
                  <c:v>3.1156868057437226E-2</c:v>
                </c:pt>
                <c:pt idx="46">
                  <c:v>4.5914345769836995E-2</c:v>
                </c:pt>
                <c:pt idx="47">
                  <c:v>3.0270677636123899E-2</c:v>
                </c:pt>
                <c:pt idx="48">
                  <c:v>2.5175251447729252E-2</c:v>
                </c:pt>
                <c:pt idx="49">
                  <c:v>-3.472469972648351E-2</c:v>
                </c:pt>
                <c:pt idx="50">
                  <c:v>4.5644942712824932E-2</c:v>
                </c:pt>
                <c:pt idx="51">
                  <c:v>8.1885125184093521E-3</c:v>
                </c:pt>
                <c:pt idx="52">
                  <c:v>7.2455299754587976E-3</c:v>
                </c:pt>
                <c:pt idx="53">
                  <c:v>2.3378582202111531E-2</c:v>
                </c:pt>
                <c:pt idx="54">
                  <c:v>2.0520378663340999E-2</c:v>
                </c:pt>
                <c:pt idx="55">
                  <c:v>-1.3886574459812229E-2</c:v>
                </c:pt>
                <c:pt idx="56">
                  <c:v>3.9880583563341565E-2</c:v>
                </c:pt>
                <c:pt idx="57">
                  <c:v>-1.4192080602350887E-2</c:v>
                </c:pt>
                <c:pt idx="58">
                  <c:v>2.4232100664871581E-2</c:v>
                </c:pt>
                <c:pt idx="59">
                  <c:v>2.682403433476388E-2</c:v>
                </c:pt>
                <c:pt idx="60">
                  <c:v>-6.7920585161964642E-3</c:v>
                </c:pt>
              </c:numCache>
            </c:numRef>
          </c:xVal>
          <c:yVal>
            <c:numRef>
              <c:f>'Page 286'!$G$12:$G$72</c:f>
              <c:numCache>
                <c:formatCode>0.00%</c:formatCode>
                <c:ptCount val="61"/>
                <c:pt idx="0">
                  <c:v>3.2983508245877147E-2</c:v>
                </c:pt>
                <c:pt idx="1">
                  <c:v>0.11942774206925155</c:v>
                </c:pt>
                <c:pt idx="2">
                  <c:v>4.9453602518984896E-2</c:v>
                </c:pt>
                <c:pt idx="3">
                  <c:v>0.14948817507942103</c:v>
                </c:pt>
                <c:pt idx="4">
                  <c:v>-2.4566252111162257E-3</c:v>
                </c:pt>
                <c:pt idx="5">
                  <c:v>-0.10866553794058798</c:v>
                </c:pt>
                <c:pt idx="6">
                  <c:v>-2.2448627180106984E-2</c:v>
                </c:pt>
                <c:pt idx="7">
                  <c:v>8.602720367426242E-2</c:v>
                </c:pt>
                <c:pt idx="8">
                  <c:v>-9.7430058555627808E-2</c:v>
                </c:pt>
                <c:pt idx="9">
                  <c:v>8.8484411605694646E-2</c:v>
                </c:pt>
                <c:pt idx="10">
                  <c:v>6.1589403973510093E-2</c:v>
                </c:pt>
                <c:pt idx="11">
                  <c:v>-9.1703056768558944E-2</c:v>
                </c:pt>
                <c:pt idx="12">
                  <c:v>2.3351648351648269E-2</c:v>
                </c:pt>
                <c:pt idx="13">
                  <c:v>6.4597315436241587E-2</c:v>
                </c:pt>
                <c:pt idx="14">
                  <c:v>4.239558707643809E-2</c:v>
                </c:pt>
                <c:pt idx="15">
                  <c:v>2.6761415179921366E-2</c:v>
                </c:pt>
                <c:pt idx="16">
                  <c:v>7.9075246649978004E-2</c:v>
                </c:pt>
                <c:pt idx="17">
                  <c:v>-1.6784934497816595E-2</c:v>
                </c:pt>
                <c:pt idx="18">
                  <c:v>-5.26023594725884E-2</c:v>
                </c:pt>
                <c:pt idx="19">
                  <c:v>-4.6733079402285549E-2</c:v>
                </c:pt>
                <c:pt idx="20">
                  <c:v>-4.4874750268941055E-2</c:v>
                </c:pt>
                <c:pt idx="21">
                  <c:v>-9.4931617055510786E-2</c:v>
                </c:pt>
                <c:pt idx="22">
                  <c:v>8.7288888888888749E-2</c:v>
                </c:pt>
                <c:pt idx="23">
                  <c:v>5.0686723348593921E-2</c:v>
                </c:pt>
                <c:pt idx="24">
                  <c:v>6.7849361967009081E-2</c:v>
                </c:pt>
                <c:pt idx="25">
                  <c:v>1.1366948411541733E-2</c:v>
                </c:pt>
                <c:pt idx="26">
                  <c:v>1.6282420749279547E-2</c:v>
                </c:pt>
                <c:pt idx="27">
                  <c:v>-7.6563164610804479E-3</c:v>
                </c:pt>
                <c:pt idx="28">
                  <c:v>3.2576082297470998E-2</c:v>
                </c:pt>
                <c:pt idx="29">
                  <c:v>-8.8280060882800604E-2</c:v>
                </c:pt>
                <c:pt idx="30">
                  <c:v>6.7385035665503024E-2</c:v>
                </c:pt>
                <c:pt idx="31">
                  <c:v>-5.2609128394711657E-3</c:v>
                </c:pt>
                <c:pt idx="32">
                  <c:v>-2.8158947970268744E-2</c:v>
                </c:pt>
                <c:pt idx="33">
                  <c:v>-2.5150757464332929E-2</c:v>
                </c:pt>
                <c:pt idx="34">
                  <c:v>1.2070006035002967E-2</c:v>
                </c:pt>
                <c:pt idx="35">
                  <c:v>6.0971973762671494E-2</c:v>
                </c:pt>
                <c:pt idx="36">
                  <c:v>1.4472390051988304E-2</c:v>
                </c:pt>
                <c:pt idx="37">
                  <c:v>-1.9667590027700799E-2</c:v>
                </c:pt>
                <c:pt idx="38">
                  <c:v>4.7612319864368535E-2</c:v>
                </c:pt>
                <c:pt idx="39">
                  <c:v>0.11638570465273079</c:v>
                </c:pt>
                <c:pt idx="40">
                  <c:v>6.4749939598936823E-2</c:v>
                </c:pt>
                <c:pt idx="41">
                  <c:v>8.8835942818243696E-2</c:v>
                </c:pt>
                <c:pt idx="42">
                  <c:v>3.4594144003334382E-2</c:v>
                </c:pt>
                <c:pt idx="43">
                  <c:v>2.5984489878134731E-2</c:v>
                </c:pt>
                <c:pt idx="44">
                  <c:v>-6.7733385687640535E-3</c:v>
                </c:pt>
                <c:pt idx="45">
                  <c:v>0.13065823285234224</c:v>
                </c:pt>
                <c:pt idx="46">
                  <c:v>0.11066433566433553</c:v>
                </c:pt>
                <c:pt idx="47">
                  <c:v>3.2504328663623516E-2</c:v>
                </c:pt>
                <c:pt idx="48">
                  <c:v>1.6693345529384951E-2</c:v>
                </c:pt>
                <c:pt idx="49">
                  <c:v>-8.2321187584345368E-2</c:v>
                </c:pt>
                <c:pt idx="50">
                  <c:v>3.5049019607843013E-2</c:v>
                </c:pt>
                <c:pt idx="51">
                  <c:v>-2.6600363091009549E-2</c:v>
                </c:pt>
                <c:pt idx="52">
                  <c:v>2.8138177100227146E-2</c:v>
                </c:pt>
                <c:pt idx="53">
                  <c:v>5.4184083918290105E-2</c:v>
                </c:pt>
                <c:pt idx="54">
                  <c:v>-5.9329642376178326E-2</c:v>
                </c:pt>
                <c:pt idx="55">
                  <c:v>-5.3050186908454644E-2</c:v>
                </c:pt>
                <c:pt idx="56">
                  <c:v>5.8793885435914683E-2</c:v>
                </c:pt>
                <c:pt idx="57">
                  <c:v>4.6009836585751973E-3</c:v>
                </c:pt>
                <c:pt idx="58">
                  <c:v>-1.9346178142766957E-2</c:v>
                </c:pt>
                <c:pt idx="59">
                  <c:v>8.1890651421209659E-2</c:v>
                </c:pt>
                <c:pt idx="60">
                  <c:v>-1.4662101816016904E-2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05E-4514-AE44-41069DBCFA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4109696"/>
        <c:axId val="224111232"/>
      </c:scatterChart>
      <c:valAx>
        <c:axId val="2241096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4111232"/>
        <c:crosses val="autoZero"/>
        <c:crossBetween val="midCat"/>
      </c:valAx>
      <c:valAx>
        <c:axId val="224111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41096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Regressing</a:t>
            </a:r>
            <a:r>
              <a:rPr lang="en-US" baseline="0">
                <a:solidFill>
                  <a:sysClr val="windowText" lastClr="000000"/>
                </a:solidFill>
              </a:rPr>
              <a:t> Boeing (BA) on S&amp;P 500</a:t>
            </a:r>
            <a:endParaRPr lang="en-US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'Page 289'!$F$6:$F$66</c:f>
              <c:numCache>
                <c:formatCode>0.00%</c:formatCode>
                <c:ptCount val="61"/>
                <c:pt idx="0">
                  <c:v>1.9460752337464582E-2</c:v>
                </c:pt>
                <c:pt idx="1">
                  <c:v>-3.6045643596032795E-2</c:v>
                </c:pt>
                <c:pt idx="2">
                  <c:v>3.0976877973227124E-2</c:v>
                </c:pt>
                <c:pt idx="3">
                  <c:v>6.0092284579890576E-2</c:v>
                </c:pt>
                <c:pt idx="4">
                  <c:v>1.579107197084717E-2</c:v>
                </c:pt>
                <c:pt idx="5">
                  <c:v>-7.9920279023418028E-2</c:v>
                </c:pt>
                <c:pt idx="6">
                  <c:v>-5.2528972165060028E-2</c:v>
                </c:pt>
                <c:pt idx="7">
                  <c:v>6.9958847736625307E-2</c:v>
                </c:pt>
                <c:pt idx="8">
                  <c:v>-4.5299145299145249E-2</c:v>
                </c:pt>
                <c:pt idx="9">
                  <c:v>8.9189794091315999E-2</c:v>
                </c:pt>
                <c:pt idx="10">
                  <c:v>3.7809514024452984E-2</c:v>
                </c:pt>
                <c:pt idx="11">
                  <c:v>0</c:v>
                </c:pt>
                <c:pt idx="12">
                  <c:v>6.6726066726066735E-2</c:v>
                </c:pt>
                <c:pt idx="13">
                  <c:v>2.3573085846867903E-2</c:v>
                </c:pt>
                <c:pt idx="14">
                  <c:v>3.4182609484087356E-2</c:v>
                </c:pt>
                <c:pt idx="15">
                  <c:v>2.6301946344031712E-4</c:v>
                </c:pt>
                <c:pt idx="16">
                  <c:v>2.9538083968796425E-2</c:v>
                </c:pt>
                <c:pt idx="17">
                  <c:v>-1.1493274306146772E-2</c:v>
                </c:pt>
                <c:pt idx="18">
                  <c:v>-1.6708293859271306E-2</c:v>
                </c:pt>
                <c:pt idx="19">
                  <c:v>-2.0495751948848229E-2</c:v>
                </c:pt>
                <c:pt idx="20">
                  <c:v>-5.4457658946615473E-2</c:v>
                </c:pt>
                <c:pt idx="21">
                  <c:v>-7.0550406657839959E-2</c:v>
                </c:pt>
                <c:pt idx="22">
                  <c:v>0.10907610907610898</c:v>
                </c:pt>
                <c:pt idx="23">
                  <c:v>-2.2935779816514179E-3</c:v>
                </c:pt>
                <c:pt idx="24">
                  <c:v>1.0206896551724132E-2</c:v>
                </c:pt>
                <c:pt idx="25">
                  <c:v>4.4602221008556375E-2</c:v>
                </c:pt>
                <c:pt idx="26">
                  <c:v>4.3133495991634518E-2</c:v>
                </c:pt>
                <c:pt idx="27">
                  <c:v>3.2829337565783989E-2</c:v>
                </c:pt>
                <c:pt idx="28">
                  <c:v>-6.3895179553542514E-3</c:v>
                </c:pt>
                <c:pt idx="29">
                  <c:v>-6.0236060236060207E-2</c:v>
                </c:pt>
                <c:pt idx="30">
                  <c:v>4.1143352100476482E-2</c:v>
                </c:pt>
                <c:pt idx="31">
                  <c:v>1.3727121464226277E-2</c:v>
                </c:pt>
                <c:pt idx="32">
                  <c:v>2.2404595814526029E-2</c:v>
                </c:pt>
                <c:pt idx="33">
                  <c:v>2.5766575694333049E-2</c:v>
                </c:pt>
                <c:pt idx="34">
                  <c:v>-1.8624305501212968E-2</c:v>
                </c:pt>
                <c:pt idx="35">
                  <c:v>5.5816920500757483E-3</c:v>
                </c:pt>
                <c:pt idx="36">
                  <c:v>8.9604313694393589E-3</c:v>
                </c:pt>
                <c:pt idx="37">
                  <c:v>5.1791889342974073E-2</c:v>
                </c:pt>
                <c:pt idx="38">
                  <c:v>1.3375177463946786E-2</c:v>
                </c:pt>
                <c:pt idx="39">
                  <c:v>3.7383866686329315E-2</c:v>
                </c:pt>
                <c:pt idx="40">
                  <c:v>1.904897291918406E-2</c:v>
                </c:pt>
                <c:pt idx="41">
                  <c:v>2.3296366045895356E-2</c:v>
                </c:pt>
                <c:pt idx="42">
                  <c:v>-1.3496012541749147E-2</c:v>
                </c:pt>
                <c:pt idx="43">
                  <c:v>5.0715124714986626E-2</c:v>
                </c:pt>
                <c:pt idx="44">
                  <c:v>-2.9131321102124019E-2</c:v>
                </c:pt>
                <c:pt idx="45">
                  <c:v>3.1156868057437226E-2</c:v>
                </c:pt>
                <c:pt idx="46">
                  <c:v>4.5914345769836995E-2</c:v>
                </c:pt>
                <c:pt idx="47">
                  <c:v>3.0270677636123899E-2</c:v>
                </c:pt>
                <c:pt idx="48">
                  <c:v>2.5175251447729252E-2</c:v>
                </c:pt>
                <c:pt idx="49">
                  <c:v>-3.472469972648351E-2</c:v>
                </c:pt>
                <c:pt idx="50">
                  <c:v>4.5644942712824932E-2</c:v>
                </c:pt>
                <c:pt idx="51">
                  <c:v>8.1885125184093521E-3</c:v>
                </c:pt>
                <c:pt idx="52">
                  <c:v>7.2455299754587976E-3</c:v>
                </c:pt>
                <c:pt idx="53">
                  <c:v>2.3378582202111531E-2</c:v>
                </c:pt>
                <c:pt idx="54">
                  <c:v>2.0520378663340999E-2</c:v>
                </c:pt>
                <c:pt idx="55">
                  <c:v>-1.3886574459812229E-2</c:v>
                </c:pt>
                <c:pt idx="56">
                  <c:v>3.9880583563341565E-2</c:v>
                </c:pt>
                <c:pt idx="57">
                  <c:v>-1.4192080602350887E-2</c:v>
                </c:pt>
                <c:pt idx="58">
                  <c:v>2.4232100664871581E-2</c:v>
                </c:pt>
                <c:pt idx="59">
                  <c:v>2.682403433476388E-2</c:v>
                </c:pt>
                <c:pt idx="60">
                  <c:v>-6.7920585161964642E-3</c:v>
                </c:pt>
              </c:numCache>
            </c:numRef>
          </c:xVal>
          <c:yVal>
            <c:numRef>
              <c:f>'Page 289'!$G$6:$G$66</c:f>
              <c:numCache>
                <c:formatCode>0.00%</c:formatCode>
                <c:ptCount val="61"/>
                <c:pt idx="0">
                  <c:v>3.2983508245877147E-2</c:v>
                </c:pt>
                <c:pt idx="1">
                  <c:v>0.11942774206925155</c:v>
                </c:pt>
                <c:pt idx="2">
                  <c:v>4.9453602518984896E-2</c:v>
                </c:pt>
                <c:pt idx="3">
                  <c:v>0.14948817507942103</c:v>
                </c:pt>
                <c:pt idx="4">
                  <c:v>-2.4566252111162257E-3</c:v>
                </c:pt>
                <c:pt idx="5">
                  <c:v>-0.10866553794058798</c:v>
                </c:pt>
                <c:pt idx="6">
                  <c:v>-2.2448627180106984E-2</c:v>
                </c:pt>
                <c:pt idx="7">
                  <c:v>8.602720367426242E-2</c:v>
                </c:pt>
                <c:pt idx="8">
                  <c:v>-9.7430058555627808E-2</c:v>
                </c:pt>
                <c:pt idx="9">
                  <c:v>8.8484411605694646E-2</c:v>
                </c:pt>
                <c:pt idx="10">
                  <c:v>6.1589403973510093E-2</c:v>
                </c:pt>
                <c:pt idx="11">
                  <c:v>-9.1703056768558944E-2</c:v>
                </c:pt>
                <c:pt idx="12">
                  <c:v>2.3351648351648269E-2</c:v>
                </c:pt>
                <c:pt idx="13">
                  <c:v>6.4597315436241587E-2</c:v>
                </c:pt>
                <c:pt idx="14">
                  <c:v>4.239558707643809E-2</c:v>
                </c:pt>
                <c:pt idx="15">
                  <c:v>2.6761415179921366E-2</c:v>
                </c:pt>
                <c:pt idx="16">
                  <c:v>7.9075246649978004E-2</c:v>
                </c:pt>
                <c:pt idx="17">
                  <c:v>-1.6784934497816595E-2</c:v>
                </c:pt>
                <c:pt idx="18">
                  <c:v>-5.26023594725884E-2</c:v>
                </c:pt>
                <c:pt idx="19">
                  <c:v>-4.6733079402285549E-2</c:v>
                </c:pt>
                <c:pt idx="20">
                  <c:v>-4.4874750268941055E-2</c:v>
                </c:pt>
                <c:pt idx="21">
                  <c:v>-9.4931617055510786E-2</c:v>
                </c:pt>
                <c:pt idx="22">
                  <c:v>8.7288888888888749E-2</c:v>
                </c:pt>
                <c:pt idx="23">
                  <c:v>5.0686723348593921E-2</c:v>
                </c:pt>
                <c:pt idx="24">
                  <c:v>6.7849361967009081E-2</c:v>
                </c:pt>
                <c:pt idx="25">
                  <c:v>1.1366948411541733E-2</c:v>
                </c:pt>
                <c:pt idx="26">
                  <c:v>1.6282420749279547E-2</c:v>
                </c:pt>
                <c:pt idx="27">
                  <c:v>-7.6563164610804479E-3</c:v>
                </c:pt>
                <c:pt idx="28">
                  <c:v>3.2576082297470998E-2</c:v>
                </c:pt>
                <c:pt idx="29">
                  <c:v>-8.8280060882800604E-2</c:v>
                </c:pt>
                <c:pt idx="30">
                  <c:v>6.7385035665503024E-2</c:v>
                </c:pt>
                <c:pt idx="31">
                  <c:v>-5.2609128394711657E-3</c:v>
                </c:pt>
                <c:pt idx="32">
                  <c:v>-2.8158947970268744E-2</c:v>
                </c:pt>
                <c:pt idx="33">
                  <c:v>-2.5150757464332929E-2</c:v>
                </c:pt>
                <c:pt idx="34">
                  <c:v>1.2070006035002967E-2</c:v>
                </c:pt>
                <c:pt idx="35">
                  <c:v>6.0971973762671494E-2</c:v>
                </c:pt>
                <c:pt idx="36">
                  <c:v>1.4472390051988304E-2</c:v>
                </c:pt>
                <c:pt idx="37">
                  <c:v>-1.9667590027700799E-2</c:v>
                </c:pt>
                <c:pt idx="38">
                  <c:v>4.7612319864368535E-2</c:v>
                </c:pt>
                <c:pt idx="39">
                  <c:v>0.11638570465273079</c:v>
                </c:pt>
                <c:pt idx="40">
                  <c:v>6.4749939598936823E-2</c:v>
                </c:pt>
                <c:pt idx="41">
                  <c:v>8.8835942818243696E-2</c:v>
                </c:pt>
                <c:pt idx="42">
                  <c:v>3.4594144003334382E-2</c:v>
                </c:pt>
                <c:pt idx="43">
                  <c:v>2.5984489878134731E-2</c:v>
                </c:pt>
                <c:pt idx="44">
                  <c:v>-6.7733385687640535E-3</c:v>
                </c:pt>
                <c:pt idx="45">
                  <c:v>0.13065823285234224</c:v>
                </c:pt>
                <c:pt idx="46">
                  <c:v>0.11066433566433553</c:v>
                </c:pt>
                <c:pt idx="47">
                  <c:v>3.2504328663623516E-2</c:v>
                </c:pt>
                <c:pt idx="48">
                  <c:v>1.6693345529384951E-2</c:v>
                </c:pt>
                <c:pt idx="49">
                  <c:v>-8.2321187584345368E-2</c:v>
                </c:pt>
                <c:pt idx="50">
                  <c:v>3.5049019607843013E-2</c:v>
                </c:pt>
                <c:pt idx="51">
                  <c:v>-2.6600363091009549E-2</c:v>
                </c:pt>
                <c:pt idx="52">
                  <c:v>2.8138177100227146E-2</c:v>
                </c:pt>
                <c:pt idx="53">
                  <c:v>5.4184083918290105E-2</c:v>
                </c:pt>
                <c:pt idx="54">
                  <c:v>-5.9329642376178326E-2</c:v>
                </c:pt>
                <c:pt idx="55">
                  <c:v>-5.3050186908454644E-2</c:v>
                </c:pt>
                <c:pt idx="56">
                  <c:v>5.8793885435914683E-2</c:v>
                </c:pt>
                <c:pt idx="57">
                  <c:v>4.6009836585751973E-3</c:v>
                </c:pt>
                <c:pt idx="58">
                  <c:v>-1.9346178142766957E-2</c:v>
                </c:pt>
                <c:pt idx="59">
                  <c:v>8.1890651421209659E-2</c:v>
                </c:pt>
                <c:pt idx="60">
                  <c:v>-1.4662101816016904E-2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1F6-4E07-A2C4-C3B643F385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5674368"/>
        <c:axId val="225675904"/>
      </c:scatterChart>
      <c:valAx>
        <c:axId val="225674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5675904"/>
        <c:crosses val="autoZero"/>
        <c:crossBetween val="midCat"/>
      </c:valAx>
      <c:valAx>
        <c:axId val="225675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56743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Regressing</a:t>
            </a:r>
            <a:r>
              <a:rPr lang="en-US" baseline="0">
                <a:solidFill>
                  <a:sysClr val="windowText" lastClr="000000"/>
                </a:solidFill>
              </a:rPr>
              <a:t> Boeing (BA) on SP500</a:t>
            </a:r>
            <a:endParaRPr lang="en-US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'Page 290'!$F$12:$F$72</c:f>
              <c:numCache>
                <c:formatCode>0.00%</c:formatCode>
                <c:ptCount val="61"/>
                <c:pt idx="0">
                  <c:v>1.9460752337464582E-2</c:v>
                </c:pt>
                <c:pt idx="1">
                  <c:v>-3.6045643596032795E-2</c:v>
                </c:pt>
                <c:pt idx="2">
                  <c:v>3.0976877973227124E-2</c:v>
                </c:pt>
                <c:pt idx="3">
                  <c:v>6.0092284579890576E-2</c:v>
                </c:pt>
                <c:pt idx="4">
                  <c:v>1.579107197084717E-2</c:v>
                </c:pt>
                <c:pt idx="5">
                  <c:v>-7.9920279023418028E-2</c:v>
                </c:pt>
                <c:pt idx="6">
                  <c:v>-5.2528972165060028E-2</c:v>
                </c:pt>
                <c:pt idx="7">
                  <c:v>6.9958847736625307E-2</c:v>
                </c:pt>
                <c:pt idx="8">
                  <c:v>-4.5299145299145249E-2</c:v>
                </c:pt>
                <c:pt idx="9">
                  <c:v>8.9189794091315999E-2</c:v>
                </c:pt>
                <c:pt idx="10">
                  <c:v>3.7809514024452984E-2</c:v>
                </c:pt>
                <c:pt idx="11">
                  <c:v>0</c:v>
                </c:pt>
                <c:pt idx="12">
                  <c:v>6.6726066726066735E-2</c:v>
                </c:pt>
                <c:pt idx="13">
                  <c:v>2.3573085846867903E-2</c:v>
                </c:pt>
                <c:pt idx="14">
                  <c:v>3.4182609484087356E-2</c:v>
                </c:pt>
                <c:pt idx="15">
                  <c:v>2.6301946344031712E-4</c:v>
                </c:pt>
                <c:pt idx="16">
                  <c:v>2.9538083968796425E-2</c:v>
                </c:pt>
                <c:pt idx="17">
                  <c:v>-1.1493274306146772E-2</c:v>
                </c:pt>
                <c:pt idx="18">
                  <c:v>-1.6708293859271306E-2</c:v>
                </c:pt>
                <c:pt idx="19">
                  <c:v>-2.0495751948848229E-2</c:v>
                </c:pt>
                <c:pt idx="20">
                  <c:v>-5.4457658946615473E-2</c:v>
                </c:pt>
                <c:pt idx="21">
                  <c:v>-7.0550406657839959E-2</c:v>
                </c:pt>
                <c:pt idx="22">
                  <c:v>0.10907610907610898</c:v>
                </c:pt>
                <c:pt idx="23">
                  <c:v>-2.2935779816514179E-3</c:v>
                </c:pt>
                <c:pt idx="24">
                  <c:v>1.0206896551724132E-2</c:v>
                </c:pt>
                <c:pt idx="25">
                  <c:v>4.4602221008556375E-2</c:v>
                </c:pt>
                <c:pt idx="26">
                  <c:v>4.3133495991634518E-2</c:v>
                </c:pt>
                <c:pt idx="27">
                  <c:v>3.2829337565783989E-2</c:v>
                </c:pt>
                <c:pt idx="28">
                  <c:v>-6.3895179553542514E-3</c:v>
                </c:pt>
                <c:pt idx="29">
                  <c:v>-6.0236060236060207E-2</c:v>
                </c:pt>
                <c:pt idx="30">
                  <c:v>4.1143352100476482E-2</c:v>
                </c:pt>
                <c:pt idx="31">
                  <c:v>1.3727121464226277E-2</c:v>
                </c:pt>
                <c:pt idx="32">
                  <c:v>2.2404595814526029E-2</c:v>
                </c:pt>
                <c:pt idx="33">
                  <c:v>2.5766575694333049E-2</c:v>
                </c:pt>
                <c:pt idx="34">
                  <c:v>-1.8624305501212968E-2</c:v>
                </c:pt>
                <c:pt idx="35">
                  <c:v>5.5816920500757483E-3</c:v>
                </c:pt>
                <c:pt idx="36">
                  <c:v>8.9604313694393589E-3</c:v>
                </c:pt>
                <c:pt idx="37">
                  <c:v>5.1791889342974073E-2</c:v>
                </c:pt>
                <c:pt idx="38">
                  <c:v>1.3375177463946786E-2</c:v>
                </c:pt>
                <c:pt idx="39">
                  <c:v>3.7383866686329315E-2</c:v>
                </c:pt>
                <c:pt idx="40">
                  <c:v>1.904897291918406E-2</c:v>
                </c:pt>
                <c:pt idx="41">
                  <c:v>2.3296366045895356E-2</c:v>
                </c:pt>
                <c:pt idx="42">
                  <c:v>-1.3496012541749147E-2</c:v>
                </c:pt>
                <c:pt idx="43">
                  <c:v>5.0715124714986626E-2</c:v>
                </c:pt>
                <c:pt idx="44">
                  <c:v>-2.9131321102124019E-2</c:v>
                </c:pt>
                <c:pt idx="45">
                  <c:v>3.1156868057437226E-2</c:v>
                </c:pt>
                <c:pt idx="46">
                  <c:v>4.5914345769836995E-2</c:v>
                </c:pt>
                <c:pt idx="47">
                  <c:v>3.0270677636123899E-2</c:v>
                </c:pt>
                <c:pt idx="48">
                  <c:v>2.5175251447729252E-2</c:v>
                </c:pt>
                <c:pt idx="49">
                  <c:v>-3.472469972648351E-2</c:v>
                </c:pt>
                <c:pt idx="50">
                  <c:v>4.5644942712824932E-2</c:v>
                </c:pt>
                <c:pt idx="51">
                  <c:v>8.1885125184093521E-3</c:v>
                </c:pt>
                <c:pt idx="52">
                  <c:v>7.2455299754587976E-3</c:v>
                </c:pt>
                <c:pt idx="53">
                  <c:v>2.3378582202111531E-2</c:v>
                </c:pt>
                <c:pt idx="54">
                  <c:v>2.0520378663340999E-2</c:v>
                </c:pt>
                <c:pt idx="55">
                  <c:v>-1.3886574459812229E-2</c:v>
                </c:pt>
                <c:pt idx="56">
                  <c:v>3.9880583563341565E-2</c:v>
                </c:pt>
                <c:pt idx="57">
                  <c:v>-1.4192080602350887E-2</c:v>
                </c:pt>
                <c:pt idx="58">
                  <c:v>2.4232100664871581E-2</c:v>
                </c:pt>
                <c:pt idx="59">
                  <c:v>2.682403433476388E-2</c:v>
                </c:pt>
                <c:pt idx="60">
                  <c:v>-6.7920585161964642E-3</c:v>
                </c:pt>
              </c:numCache>
            </c:numRef>
          </c:xVal>
          <c:yVal>
            <c:numRef>
              <c:f>'Page 290'!$G$12:$G$72</c:f>
              <c:numCache>
                <c:formatCode>0.00%</c:formatCode>
                <c:ptCount val="61"/>
                <c:pt idx="0">
                  <c:v>3.2983508245877147E-2</c:v>
                </c:pt>
                <c:pt idx="1">
                  <c:v>0.11942774206925155</c:v>
                </c:pt>
                <c:pt idx="2">
                  <c:v>4.9453602518984896E-2</c:v>
                </c:pt>
                <c:pt idx="3">
                  <c:v>0.14948817507942103</c:v>
                </c:pt>
                <c:pt idx="4">
                  <c:v>-2.4566252111162257E-3</c:v>
                </c:pt>
                <c:pt idx="5">
                  <c:v>-0.10866553794058798</c:v>
                </c:pt>
                <c:pt idx="6">
                  <c:v>-2.2448627180106984E-2</c:v>
                </c:pt>
                <c:pt idx="7">
                  <c:v>8.602720367426242E-2</c:v>
                </c:pt>
                <c:pt idx="8">
                  <c:v>-9.7430058555627808E-2</c:v>
                </c:pt>
                <c:pt idx="9">
                  <c:v>8.8484411605694646E-2</c:v>
                </c:pt>
                <c:pt idx="10">
                  <c:v>6.1589403973510093E-2</c:v>
                </c:pt>
                <c:pt idx="11">
                  <c:v>-9.1703056768558944E-2</c:v>
                </c:pt>
                <c:pt idx="12">
                  <c:v>2.3351648351648269E-2</c:v>
                </c:pt>
                <c:pt idx="13">
                  <c:v>6.4597315436241587E-2</c:v>
                </c:pt>
                <c:pt idx="14">
                  <c:v>4.239558707643809E-2</c:v>
                </c:pt>
                <c:pt idx="15">
                  <c:v>2.6761415179921366E-2</c:v>
                </c:pt>
                <c:pt idx="16">
                  <c:v>7.9075246649978004E-2</c:v>
                </c:pt>
                <c:pt idx="17">
                  <c:v>-1.6784934497816595E-2</c:v>
                </c:pt>
                <c:pt idx="18">
                  <c:v>-5.26023594725884E-2</c:v>
                </c:pt>
                <c:pt idx="19">
                  <c:v>-4.6733079402285549E-2</c:v>
                </c:pt>
                <c:pt idx="20">
                  <c:v>-4.4874750268941055E-2</c:v>
                </c:pt>
                <c:pt idx="21">
                  <c:v>-9.4931617055510786E-2</c:v>
                </c:pt>
                <c:pt idx="22">
                  <c:v>8.7288888888888749E-2</c:v>
                </c:pt>
                <c:pt idx="23">
                  <c:v>5.0686723348593921E-2</c:v>
                </c:pt>
                <c:pt idx="24">
                  <c:v>6.7849361967009081E-2</c:v>
                </c:pt>
                <c:pt idx="25">
                  <c:v>1.1366948411541733E-2</c:v>
                </c:pt>
                <c:pt idx="26">
                  <c:v>1.6282420749279547E-2</c:v>
                </c:pt>
                <c:pt idx="27">
                  <c:v>-7.6563164610804479E-3</c:v>
                </c:pt>
                <c:pt idx="28">
                  <c:v>3.2576082297470998E-2</c:v>
                </c:pt>
                <c:pt idx="29">
                  <c:v>-8.8280060882800604E-2</c:v>
                </c:pt>
                <c:pt idx="30">
                  <c:v>6.7385035665503024E-2</c:v>
                </c:pt>
                <c:pt idx="31">
                  <c:v>-5.2609128394711657E-3</c:v>
                </c:pt>
                <c:pt idx="32">
                  <c:v>-2.8158947970268744E-2</c:v>
                </c:pt>
                <c:pt idx="33">
                  <c:v>-2.5150757464332929E-2</c:v>
                </c:pt>
                <c:pt idx="34">
                  <c:v>1.2070006035002967E-2</c:v>
                </c:pt>
                <c:pt idx="35">
                  <c:v>6.0971973762671494E-2</c:v>
                </c:pt>
                <c:pt idx="36">
                  <c:v>1.4472390051988304E-2</c:v>
                </c:pt>
                <c:pt idx="37">
                  <c:v>-1.9667590027700799E-2</c:v>
                </c:pt>
                <c:pt idx="38">
                  <c:v>4.7612319864368535E-2</c:v>
                </c:pt>
                <c:pt idx="39">
                  <c:v>0.11638570465273079</c:v>
                </c:pt>
                <c:pt idx="40">
                  <c:v>6.4749939598936823E-2</c:v>
                </c:pt>
                <c:pt idx="41">
                  <c:v>8.8835942818243696E-2</c:v>
                </c:pt>
                <c:pt idx="42">
                  <c:v>3.4594144003334382E-2</c:v>
                </c:pt>
                <c:pt idx="43">
                  <c:v>2.5984489878134731E-2</c:v>
                </c:pt>
                <c:pt idx="44">
                  <c:v>-6.7733385687640535E-3</c:v>
                </c:pt>
                <c:pt idx="45">
                  <c:v>0.13065823285234224</c:v>
                </c:pt>
                <c:pt idx="46">
                  <c:v>0.11066433566433553</c:v>
                </c:pt>
                <c:pt idx="47">
                  <c:v>3.2504328663623516E-2</c:v>
                </c:pt>
                <c:pt idx="48">
                  <c:v>1.6693345529384951E-2</c:v>
                </c:pt>
                <c:pt idx="49">
                  <c:v>-8.2321187584345368E-2</c:v>
                </c:pt>
                <c:pt idx="50">
                  <c:v>3.5049019607843013E-2</c:v>
                </c:pt>
                <c:pt idx="51">
                  <c:v>-2.6600363091009549E-2</c:v>
                </c:pt>
                <c:pt idx="52">
                  <c:v>2.8138177100227146E-2</c:v>
                </c:pt>
                <c:pt idx="53">
                  <c:v>5.4184083918290105E-2</c:v>
                </c:pt>
                <c:pt idx="54">
                  <c:v>-5.9329642376178326E-2</c:v>
                </c:pt>
                <c:pt idx="55">
                  <c:v>-5.3050186908454644E-2</c:v>
                </c:pt>
                <c:pt idx="56">
                  <c:v>5.8793885435914683E-2</c:v>
                </c:pt>
                <c:pt idx="57">
                  <c:v>4.6009836585751973E-3</c:v>
                </c:pt>
                <c:pt idx="58">
                  <c:v>-1.9346178142766957E-2</c:v>
                </c:pt>
                <c:pt idx="59">
                  <c:v>8.1890651421209659E-2</c:v>
                </c:pt>
                <c:pt idx="60">
                  <c:v>-1.4662101816016904E-2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C1D-4AB1-AEBE-A9F2A1E5E2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5814016"/>
        <c:axId val="225815936"/>
      </c:scatterChart>
      <c:valAx>
        <c:axId val="225814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5815936"/>
        <c:crosses val="autoZero"/>
        <c:crossBetween val="midCat"/>
      </c:valAx>
      <c:valAx>
        <c:axId val="225815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58140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Regressing</a:t>
            </a:r>
            <a:r>
              <a:rPr lang="en-US" baseline="0">
                <a:solidFill>
                  <a:sysClr val="windowText" lastClr="000000"/>
                </a:solidFill>
              </a:rPr>
              <a:t> Boeing (BA) on SP500</a:t>
            </a:r>
            <a:endParaRPr lang="en-US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44181430446194225"/>
                  <c:y val="-8.5174249052201806E-2"/>
                </c:manualLayout>
              </c:layout>
              <c:numFmt formatCode="General" sourceLinked="0"/>
              <c:spPr>
                <a:solidFill>
                  <a:schemeClr val="bg1"/>
                </a:solidFill>
                <a:ln>
                  <a:solidFill>
                    <a:srgbClr val="FF0000"/>
                  </a:solidFill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05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'Page 290'!$F$12:$F$72</c:f>
              <c:numCache>
                <c:formatCode>0.00%</c:formatCode>
                <c:ptCount val="61"/>
                <c:pt idx="0">
                  <c:v>1.9460752337464582E-2</c:v>
                </c:pt>
                <c:pt idx="1">
                  <c:v>-3.6045643596032795E-2</c:v>
                </c:pt>
                <c:pt idx="2">
                  <c:v>3.0976877973227124E-2</c:v>
                </c:pt>
                <c:pt idx="3">
                  <c:v>6.0092284579890576E-2</c:v>
                </c:pt>
                <c:pt idx="4">
                  <c:v>1.579107197084717E-2</c:v>
                </c:pt>
                <c:pt idx="5">
                  <c:v>-7.9920279023418028E-2</c:v>
                </c:pt>
                <c:pt idx="6">
                  <c:v>-5.2528972165060028E-2</c:v>
                </c:pt>
                <c:pt idx="7">
                  <c:v>6.9958847736625307E-2</c:v>
                </c:pt>
                <c:pt idx="8">
                  <c:v>-4.5299145299145249E-2</c:v>
                </c:pt>
                <c:pt idx="9">
                  <c:v>8.9189794091315999E-2</c:v>
                </c:pt>
                <c:pt idx="10">
                  <c:v>3.7809514024452984E-2</c:v>
                </c:pt>
                <c:pt idx="11">
                  <c:v>0</c:v>
                </c:pt>
                <c:pt idx="12">
                  <c:v>6.6726066726066735E-2</c:v>
                </c:pt>
                <c:pt idx="13">
                  <c:v>2.3573085846867903E-2</c:v>
                </c:pt>
                <c:pt idx="14">
                  <c:v>3.4182609484087356E-2</c:v>
                </c:pt>
                <c:pt idx="15">
                  <c:v>2.6301946344031712E-4</c:v>
                </c:pt>
                <c:pt idx="16">
                  <c:v>2.9538083968796425E-2</c:v>
                </c:pt>
                <c:pt idx="17">
                  <c:v>-1.1493274306146772E-2</c:v>
                </c:pt>
                <c:pt idx="18">
                  <c:v>-1.6708293859271306E-2</c:v>
                </c:pt>
                <c:pt idx="19">
                  <c:v>-2.0495751948848229E-2</c:v>
                </c:pt>
                <c:pt idx="20">
                  <c:v>-5.4457658946615473E-2</c:v>
                </c:pt>
                <c:pt idx="21">
                  <c:v>-7.0550406657839959E-2</c:v>
                </c:pt>
                <c:pt idx="22">
                  <c:v>0.10907610907610898</c:v>
                </c:pt>
                <c:pt idx="23">
                  <c:v>-2.2935779816514179E-3</c:v>
                </c:pt>
                <c:pt idx="24">
                  <c:v>1.0206896551724132E-2</c:v>
                </c:pt>
                <c:pt idx="25">
                  <c:v>4.4602221008556375E-2</c:v>
                </c:pt>
                <c:pt idx="26">
                  <c:v>4.3133495991634518E-2</c:v>
                </c:pt>
                <c:pt idx="27">
                  <c:v>3.2829337565783989E-2</c:v>
                </c:pt>
                <c:pt idx="28">
                  <c:v>-6.3895179553542514E-3</c:v>
                </c:pt>
                <c:pt idx="29">
                  <c:v>-6.0236060236060207E-2</c:v>
                </c:pt>
                <c:pt idx="30">
                  <c:v>4.1143352100476482E-2</c:v>
                </c:pt>
                <c:pt idx="31">
                  <c:v>1.3727121464226277E-2</c:v>
                </c:pt>
                <c:pt idx="32">
                  <c:v>2.2404595814526029E-2</c:v>
                </c:pt>
                <c:pt idx="33">
                  <c:v>2.5766575694333049E-2</c:v>
                </c:pt>
                <c:pt idx="34">
                  <c:v>-1.8624305501212968E-2</c:v>
                </c:pt>
                <c:pt idx="35">
                  <c:v>5.5816920500757483E-3</c:v>
                </c:pt>
                <c:pt idx="36">
                  <c:v>8.9604313694393589E-3</c:v>
                </c:pt>
                <c:pt idx="37">
                  <c:v>5.1791889342974073E-2</c:v>
                </c:pt>
                <c:pt idx="38">
                  <c:v>1.3375177463946786E-2</c:v>
                </c:pt>
                <c:pt idx="39">
                  <c:v>3.7383866686329315E-2</c:v>
                </c:pt>
                <c:pt idx="40">
                  <c:v>1.904897291918406E-2</c:v>
                </c:pt>
                <c:pt idx="41">
                  <c:v>2.3296366045895356E-2</c:v>
                </c:pt>
                <c:pt idx="42">
                  <c:v>-1.3496012541749147E-2</c:v>
                </c:pt>
                <c:pt idx="43">
                  <c:v>5.0715124714986626E-2</c:v>
                </c:pt>
                <c:pt idx="44">
                  <c:v>-2.9131321102124019E-2</c:v>
                </c:pt>
                <c:pt idx="45">
                  <c:v>3.1156868057437226E-2</c:v>
                </c:pt>
                <c:pt idx="46">
                  <c:v>4.5914345769836995E-2</c:v>
                </c:pt>
                <c:pt idx="47">
                  <c:v>3.0270677636123899E-2</c:v>
                </c:pt>
                <c:pt idx="48">
                  <c:v>2.5175251447729252E-2</c:v>
                </c:pt>
                <c:pt idx="49">
                  <c:v>-3.472469972648351E-2</c:v>
                </c:pt>
                <c:pt idx="50">
                  <c:v>4.5644942712824932E-2</c:v>
                </c:pt>
                <c:pt idx="51">
                  <c:v>8.1885125184093521E-3</c:v>
                </c:pt>
                <c:pt idx="52">
                  <c:v>7.2455299754587976E-3</c:v>
                </c:pt>
                <c:pt idx="53">
                  <c:v>2.3378582202111531E-2</c:v>
                </c:pt>
                <c:pt idx="54">
                  <c:v>2.0520378663340999E-2</c:v>
                </c:pt>
                <c:pt idx="55">
                  <c:v>-1.3886574459812229E-2</c:v>
                </c:pt>
                <c:pt idx="56">
                  <c:v>3.9880583563341565E-2</c:v>
                </c:pt>
                <c:pt idx="57">
                  <c:v>-1.4192080602350887E-2</c:v>
                </c:pt>
                <c:pt idx="58">
                  <c:v>2.4232100664871581E-2</c:v>
                </c:pt>
                <c:pt idx="59">
                  <c:v>2.682403433476388E-2</c:v>
                </c:pt>
                <c:pt idx="60">
                  <c:v>-6.7920585161964642E-3</c:v>
                </c:pt>
              </c:numCache>
            </c:numRef>
          </c:xVal>
          <c:yVal>
            <c:numRef>
              <c:f>'Page 290'!$G$12:$G$72</c:f>
              <c:numCache>
                <c:formatCode>0.00%</c:formatCode>
                <c:ptCount val="61"/>
                <c:pt idx="0">
                  <c:v>3.2983508245877147E-2</c:v>
                </c:pt>
                <c:pt idx="1">
                  <c:v>0.11942774206925155</c:v>
                </c:pt>
                <c:pt idx="2">
                  <c:v>4.9453602518984896E-2</c:v>
                </c:pt>
                <c:pt idx="3">
                  <c:v>0.14948817507942103</c:v>
                </c:pt>
                <c:pt idx="4">
                  <c:v>-2.4566252111162257E-3</c:v>
                </c:pt>
                <c:pt idx="5">
                  <c:v>-0.10866553794058798</c:v>
                </c:pt>
                <c:pt idx="6">
                  <c:v>-2.2448627180106984E-2</c:v>
                </c:pt>
                <c:pt idx="7">
                  <c:v>8.602720367426242E-2</c:v>
                </c:pt>
                <c:pt idx="8">
                  <c:v>-9.7430058555627808E-2</c:v>
                </c:pt>
                <c:pt idx="9">
                  <c:v>8.8484411605694646E-2</c:v>
                </c:pt>
                <c:pt idx="10">
                  <c:v>6.1589403973510093E-2</c:v>
                </c:pt>
                <c:pt idx="11">
                  <c:v>-9.1703056768558944E-2</c:v>
                </c:pt>
                <c:pt idx="12">
                  <c:v>2.3351648351648269E-2</c:v>
                </c:pt>
                <c:pt idx="13">
                  <c:v>6.4597315436241587E-2</c:v>
                </c:pt>
                <c:pt idx="14">
                  <c:v>4.239558707643809E-2</c:v>
                </c:pt>
                <c:pt idx="15">
                  <c:v>2.6761415179921366E-2</c:v>
                </c:pt>
                <c:pt idx="16">
                  <c:v>7.9075246649978004E-2</c:v>
                </c:pt>
                <c:pt idx="17">
                  <c:v>-1.6784934497816595E-2</c:v>
                </c:pt>
                <c:pt idx="18">
                  <c:v>-5.26023594725884E-2</c:v>
                </c:pt>
                <c:pt idx="19">
                  <c:v>-4.6733079402285549E-2</c:v>
                </c:pt>
                <c:pt idx="20">
                  <c:v>-4.4874750268941055E-2</c:v>
                </c:pt>
                <c:pt idx="21">
                  <c:v>-9.4931617055510786E-2</c:v>
                </c:pt>
                <c:pt idx="22">
                  <c:v>8.7288888888888749E-2</c:v>
                </c:pt>
                <c:pt idx="23">
                  <c:v>5.0686723348593921E-2</c:v>
                </c:pt>
                <c:pt idx="24">
                  <c:v>6.7849361967009081E-2</c:v>
                </c:pt>
                <c:pt idx="25">
                  <c:v>1.1366948411541733E-2</c:v>
                </c:pt>
                <c:pt idx="26">
                  <c:v>1.6282420749279547E-2</c:v>
                </c:pt>
                <c:pt idx="27">
                  <c:v>-7.6563164610804479E-3</c:v>
                </c:pt>
                <c:pt idx="28">
                  <c:v>3.2576082297470998E-2</c:v>
                </c:pt>
                <c:pt idx="29">
                  <c:v>-8.8280060882800604E-2</c:v>
                </c:pt>
                <c:pt idx="30">
                  <c:v>6.7385035665503024E-2</c:v>
                </c:pt>
                <c:pt idx="31">
                  <c:v>-5.2609128394711657E-3</c:v>
                </c:pt>
                <c:pt idx="32">
                  <c:v>-2.8158947970268744E-2</c:v>
                </c:pt>
                <c:pt idx="33">
                  <c:v>-2.5150757464332929E-2</c:v>
                </c:pt>
                <c:pt idx="34">
                  <c:v>1.2070006035002967E-2</c:v>
                </c:pt>
                <c:pt idx="35">
                  <c:v>6.0971973762671494E-2</c:v>
                </c:pt>
                <c:pt idx="36">
                  <c:v>1.4472390051988304E-2</c:v>
                </c:pt>
                <c:pt idx="37">
                  <c:v>-1.9667590027700799E-2</c:v>
                </c:pt>
                <c:pt idx="38">
                  <c:v>4.7612319864368535E-2</c:v>
                </c:pt>
                <c:pt idx="39">
                  <c:v>0.11638570465273079</c:v>
                </c:pt>
                <c:pt idx="40">
                  <c:v>6.4749939598936823E-2</c:v>
                </c:pt>
                <c:pt idx="41">
                  <c:v>8.8835942818243696E-2</c:v>
                </c:pt>
                <c:pt idx="42">
                  <c:v>3.4594144003334382E-2</c:v>
                </c:pt>
                <c:pt idx="43">
                  <c:v>2.5984489878134731E-2</c:v>
                </c:pt>
                <c:pt idx="44">
                  <c:v>-6.7733385687640535E-3</c:v>
                </c:pt>
                <c:pt idx="45">
                  <c:v>0.13065823285234224</c:v>
                </c:pt>
                <c:pt idx="46">
                  <c:v>0.11066433566433553</c:v>
                </c:pt>
                <c:pt idx="47">
                  <c:v>3.2504328663623516E-2</c:v>
                </c:pt>
                <c:pt idx="48">
                  <c:v>1.6693345529384951E-2</c:v>
                </c:pt>
                <c:pt idx="49">
                  <c:v>-8.2321187584345368E-2</c:v>
                </c:pt>
                <c:pt idx="50">
                  <c:v>3.5049019607843013E-2</c:v>
                </c:pt>
                <c:pt idx="51">
                  <c:v>-2.6600363091009549E-2</c:v>
                </c:pt>
                <c:pt idx="52">
                  <c:v>2.8138177100227146E-2</c:v>
                </c:pt>
                <c:pt idx="53">
                  <c:v>5.4184083918290105E-2</c:v>
                </c:pt>
                <c:pt idx="54">
                  <c:v>-5.9329642376178326E-2</c:v>
                </c:pt>
                <c:pt idx="55">
                  <c:v>-5.3050186908454644E-2</c:v>
                </c:pt>
                <c:pt idx="56">
                  <c:v>5.8793885435914683E-2</c:v>
                </c:pt>
                <c:pt idx="57">
                  <c:v>4.6009836585751973E-3</c:v>
                </c:pt>
                <c:pt idx="58">
                  <c:v>-1.9346178142766957E-2</c:v>
                </c:pt>
                <c:pt idx="59">
                  <c:v>8.1890651421209659E-2</c:v>
                </c:pt>
                <c:pt idx="60">
                  <c:v>-1.4662101816016904E-2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C19-44A9-86B4-919118E1D2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5831936"/>
        <c:axId val="228549376"/>
      </c:scatterChart>
      <c:valAx>
        <c:axId val="225831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549376"/>
        <c:crosses val="autoZero"/>
        <c:crossBetween val="midCat"/>
      </c:valAx>
      <c:valAx>
        <c:axId val="228549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5831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2600325</xdr:colOff>
      <xdr:row>24</xdr:row>
      <xdr:rowOff>19050</xdr:rowOff>
    </xdr:from>
    <xdr:to>
      <xdr:col>14</xdr:col>
      <xdr:colOff>447675</xdr:colOff>
      <xdr:row>40</xdr:row>
      <xdr:rowOff>19050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1185862</xdr:colOff>
      <xdr:row>1</xdr:row>
      <xdr:rowOff>9525</xdr:rowOff>
    </xdr:from>
    <xdr:to>
      <xdr:col>12</xdr:col>
      <xdr:colOff>280988</xdr:colOff>
      <xdr:row>17</xdr:row>
      <xdr:rowOff>61912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2605087</xdr:colOff>
      <xdr:row>7</xdr:row>
      <xdr:rowOff>19050</xdr:rowOff>
    </xdr:from>
    <xdr:to>
      <xdr:col>14</xdr:col>
      <xdr:colOff>452437</xdr:colOff>
      <xdr:row>23</xdr:row>
      <xdr:rowOff>9525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2600325</xdr:colOff>
      <xdr:row>24</xdr:row>
      <xdr:rowOff>19050</xdr:rowOff>
    </xdr:from>
    <xdr:to>
      <xdr:col>14</xdr:col>
      <xdr:colOff>447675</xdr:colOff>
      <xdr:row>40</xdr:row>
      <xdr:rowOff>19050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ExternalData_2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ExternalData_2" connectionId="1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ExternalData_2" connectionId="1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ExternalData_2" connectionId="1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ExternalData_2" connectionId="1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ExternalData_1" connectionId="2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ExternalData_1" connectionId="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ExternalData_1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queryTable" Target="../queryTables/query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queryTable" Target="../queryTables/queryTable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8.xml"/><Relationship Id="rId2" Type="http://schemas.openxmlformats.org/officeDocument/2006/relationships/queryTable" Target="../queryTables/queryTable7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0.xml"/><Relationship Id="rId2" Type="http://schemas.openxmlformats.org/officeDocument/2006/relationships/queryTable" Target="../queryTables/queryTable9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B12" sqref="B12"/>
    </sheetView>
  </sheetViews>
  <sheetFormatPr defaultRowHeight="14.25" x14ac:dyDescent="0.2"/>
  <cols>
    <col min="1" max="1" width="13" bestFit="1" customWidth="1"/>
    <col min="2" max="2" width="27.625" bestFit="1" customWidth="1"/>
  </cols>
  <sheetData>
    <row r="1" spans="1:2" ht="15" x14ac:dyDescent="0.25">
      <c r="A1" s="33" t="s">
        <v>63</v>
      </c>
      <c r="B1" s="33"/>
    </row>
    <row r="2" spans="1:2" x14ac:dyDescent="0.2">
      <c r="A2" s="31" t="s">
        <v>53</v>
      </c>
      <c r="B2" s="31" t="s">
        <v>54</v>
      </c>
    </row>
    <row r="3" spans="1:2" ht="15" x14ac:dyDescent="0.25">
      <c r="A3" s="32" t="s">
        <v>55</v>
      </c>
      <c r="B3" t="str">
        <f ca="1">INDIRECT(ADDRESS(1,1,1,1,A3))</f>
        <v>BOEING (BA) AND THE S&amp;P 500</v>
      </c>
    </row>
    <row r="4" spans="1:2" ht="15" x14ac:dyDescent="0.25">
      <c r="A4" s="32" t="s">
        <v>56</v>
      </c>
      <c r="B4" t="str">
        <f t="shared" ref="B4:B10" ca="1" si="0">INDIRECT(ADDRESS(1,1,1,1,A4))</f>
        <v>BOEING (BA) AND THE S&amp;P 500</v>
      </c>
    </row>
    <row r="5" spans="1:2" ht="15" x14ac:dyDescent="0.25">
      <c r="A5" s="32" t="s">
        <v>57</v>
      </c>
      <c r="B5" t="str">
        <f t="shared" ca="1" si="0"/>
        <v>BOEING (BA) AND THE S&amp;P 500</v>
      </c>
    </row>
    <row r="6" spans="1:2" ht="15" x14ac:dyDescent="0.25">
      <c r="A6" s="32" t="s">
        <v>58</v>
      </c>
      <c r="B6" t="str">
        <f t="shared" ca="1" si="0"/>
        <v>4 STOCKS AND THE S&amp;P 500</v>
      </c>
    </row>
    <row r="7" spans="1:2" ht="15" x14ac:dyDescent="0.25">
      <c r="A7" s="32" t="s">
        <v>59</v>
      </c>
      <c r="B7" t="str">
        <f t="shared" ca="1" si="0"/>
        <v>4 STOCKS AND THE S&amp;P 500</v>
      </c>
    </row>
    <row r="8" spans="1:2" ht="15" x14ac:dyDescent="0.25">
      <c r="A8" s="32" t="s">
        <v>60</v>
      </c>
      <c r="B8" t="str">
        <f t="shared" ca="1" si="0"/>
        <v>10 STOCKS DATA</v>
      </c>
    </row>
    <row r="9" spans="1:2" ht="15" x14ac:dyDescent="0.25">
      <c r="A9" s="32" t="s">
        <v>61</v>
      </c>
      <c r="B9" t="str">
        <f t="shared" ca="1" si="0"/>
        <v>REGRESSIONS OF 10 STOCKS</v>
      </c>
    </row>
    <row r="10" spans="1:2" ht="15" x14ac:dyDescent="0.25">
      <c r="A10" s="32" t="s">
        <v>62</v>
      </c>
      <c r="B10" t="str">
        <f t="shared" ca="1" si="0"/>
        <v>PORTFOLIO OF 10 STOCKS</v>
      </c>
    </row>
  </sheetData>
  <mergeCells count="1">
    <mergeCell ref="A1:B1"/>
  </mergeCells>
  <hyperlinks>
    <hyperlink ref="A3" location="'Page 286'!A1" display="'Page 286'!A1"/>
    <hyperlink ref="A4" location="'Page 289'!A1" display="'Page 289'!A1"/>
    <hyperlink ref="A5" location="'Page 290'!A1" display="'Page 290'!A1"/>
    <hyperlink ref="A6" location="'Page 291'!A1" display="'Page 291'!A1"/>
    <hyperlink ref="A7" location="'Page 292+293'!A1" display="'Page 292+293'!A1"/>
    <hyperlink ref="A8" location="'Page 293 bottom'!A1" display="'Page 293 bottom'!A1"/>
    <hyperlink ref="A9" location="'Page 294'!A1" display="'Page 294'!A1"/>
    <hyperlink ref="A10" location="'Page 294 bottom'!A1" display="'Page 294 bottom'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72"/>
  <sheetViews>
    <sheetView topLeftCell="A10" workbookViewId="0">
      <selection activeCell="A10" sqref="A10:A72"/>
    </sheetView>
  </sheetViews>
  <sheetFormatPr defaultRowHeight="14.25" x14ac:dyDescent="0.2"/>
  <cols>
    <col min="1" max="1" width="9.375" style="1" bestFit="1" customWidth="1"/>
    <col min="2" max="3" width="9" style="2"/>
    <col min="8" max="8" width="35.625" bestFit="1" customWidth="1"/>
  </cols>
  <sheetData>
    <row r="1" spans="1:8" ht="18" x14ac:dyDescent="0.25">
      <c r="A1" s="34" t="s">
        <v>51</v>
      </c>
      <c r="B1" s="34"/>
      <c r="C1" s="34"/>
      <c r="D1" s="34"/>
      <c r="E1" s="34"/>
      <c r="F1" s="34"/>
      <c r="G1" s="34"/>
      <c r="H1" s="34"/>
    </row>
    <row r="2" spans="1:8" ht="15" x14ac:dyDescent="0.25">
      <c r="E2" s="35" t="s">
        <v>5</v>
      </c>
      <c r="F2" s="35"/>
      <c r="G2" s="35"/>
      <c r="H2" s="35"/>
    </row>
    <row r="3" spans="1:8" ht="15" x14ac:dyDescent="0.25">
      <c r="E3" s="13"/>
      <c r="F3" s="13"/>
      <c r="G3" s="14"/>
      <c r="H3" s="15"/>
    </row>
    <row r="4" spans="1:8" x14ac:dyDescent="0.2">
      <c r="E4" s="15"/>
      <c r="F4" s="16"/>
      <c r="G4" s="16"/>
      <c r="H4" s="15"/>
    </row>
    <row r="5" spans="1:8" x14ac:dyDescent="0.2">
      <c r="E5" s="15"/>
      <c r="F5" s="16"/>
      <c r="G5" s="16"/>
      <c r="H5" s="15"/>
    </row>
    <row r="6" spans="1:8" x14ac:dyDescent="0.2">
      <c r="E6" s="15"/>
      <c r="F6" s="16"/>
      <c r="G6" s="16"/>
      <c r="H6" s="15"/>
    </row>
    <row r="9" spans="1:8" ht="15" x14ac:dyDescent="0.25">
      <c r="A9" s="35" t="s">
        <v>3</v>
      </c>
      <c r="B9" s="35"/>
      <c r="C9" s="35"/>
      <c r="E9" s="35" t="s">
        <v>4</v>
      </c>
      <c r="F9" s="35"/>
      <c r="G9" s="35"/>
    </row>
    <row r="10" spans="1:8" ht="15" x14ac:dyDescent="0.25">
      <c r="A10" s="5" t="s">
        <v>0</v>
      </c>
      <c r="B10" s="6" t="s">
        <v>1</v>
      </c>
      <c r="C10" s="6" t="s">
        <v>2</v>
      </c>
      <c r="E10" s="5" t="s">
        <v>0</v>
      </c>
      <c r="F10" s="6" t="s">
        <v>1</v>
      </c>
      <c r="G10" s="6" t="s">
        <v>2</v>
      </c>
    </row>
    <row r="11" spans="1:8" x14ac:dyDescent="0.2">
      <c r="A11" s="1">
        <v>40119</v>
      </c>
      <c r="B11" s="2">
        <v>91.98</v>
      </c>
      <c r="C11" s="2">
        <v>46.69</v>
      </c>
      <c r="E11" s="1">
        <v>40119</v>
      </c>
      <c r="F11" s="2"/>
      <c r="G11" s="2"/>
    </row>
    <row r="12" spans="1:8" x14ac:dyDescent="0.2">
      <c r="A12" s="1">
        <v>40148</v>
      </c>
      <c r="B12" s="2">
        <v>93.77</v>
      </c>
      <c r="C12" s="2">
        <v>48.23</v>
      </c>
      <c r="E12" s="1">
        <v>40148</v>
      </c>
      <c r="F12" s="3">
        <f t="shared" ref="F12:G43" si="0">B12/B11-1</f>
        <v>1.9460752337464582E-2</v>
      </c>
      <c r="G12" s="3">
        <f t="shared" si="0"/>
        <v>3.2983508245877147E-2</v>
      </c>
      <c r="H12" t="e">
        <f ca="1">getformula(G12)</f>
        <v>#NAME?</v>
      </c>
    </row>
    <row r="13" spans="1:8" x14ac:dyDescent="0.2">
      <c r="A13" s="1">
        <v>40182</v>
      </c>
      <c r="B13" s="2">
        <v>90.39</v>
      </c>
      <c r="C13" s="2">
        <v>53.99</v>
      </c>
      <c r="E13" s="1">
        <v>40182</v>
      </c>
      <c r="F13" s="3">
        <f t="shared" si="0"/>
        <v>-3.6045643596032795E-2</v>
      </c>
      <c r="G13" s="3">
        <f t="shared" si="0"/>
        <v>0.11942774206925155</v>
      </c>
      <c r="H13" t="e">
        <f ca="1">getformula(G13)</f>
        <v>#NAME?</v>
      </c>
    </row>
    <row r="14" spans="1:8" x14ac:dyDescent="0.2">
      <c r="A14" s="1">
        <v>40210</v>
      </c>
      <c r="B14" s="2">
        <v>93.19</v>
      </c>
      <c r="C14" s="2">
        <v>56.66</v>
      </c>
      <c r="E14" s="1">
        <v>40210</v>
      </c>
      <c r="F14" s="3">
        <f t="shared" si="0"/>
        <v>3.0976877973227124E-2</v>
      </c>
      <c r="G14" s="3">
        <f t="shared" si="0"/>
        <v>4.9453602518984896E-2</v>
      </c>
    </row>
    <row r="15" spans="1:8" x14ac:dyDescent="0.2">
      <c r="A15" s="1">
        <v>40238</v>
      </c>
      <c r="B15" s="2">
        <v>98.79</v>
      </c>
      <c r="C15" s="2">
        <v>65.13</v>
      </c>
      <c r="E15" s="1">
        <v>40238</v>
      </c>
      <c r="F15" s="3">
        <f t="shared" si="0"/>
        <v>6.0092284579890576E-2</v>
      </c>
      <c r="G15" s="3">
        <f t="shared" si="0"/>
        <v>0.14948817507942103</v>
      </c>
    </row>
    <row r="16" spans="1:8" x14ac:dyDescent="0.2">
      <c r="A16" s="1">
        <v>40269</v>
      </c>
      <c r="B16" s="2">
        <v>100.35</v>
      </c>
      <c r="C16" s="2">
        <v>64.97</v>
      </c>
      <c r="E16" s="1">
        <v>40269</v>
      </c>
      <c r="F16" s="3">
        <f t="shared" si="0"/>
        <v>1.579107197084717E-2</v>
      </c>
      <c r="G16" s="3">
        <f t="shared" si="0"/>
        <v>-2.4566252111162257E-3</v>
      </c>
    </row>
    <row r="17" spans="1:7" x14ac:dyDescent="0.2">
      <c r="A17" s="1">
        <v>40301</v>
      </c>
      <c r="B17" s="2">
        <v>92.33</v>
      </c>
      <c r="C17" s="2">
        <v>57.91</v>
      </c>
      <c r="E17" s="1">
        <v>40301</v>
      </c>
      <c r="F17" s="3">
        <f t="shared" si="0"/>
        <v>-7.9920279023418028E-2</v>
      </c>
      <c r="G17" s="3">
        <f t="shared" si="0"/>
        <v>-0.10866553794058798</v>
      </c>
    </row>
    <row r="18" spans="1:7" x14ac:dyDescent="0.2">
      <c r="A18" s="1">
        <v>40330</v>
      </c>
      <c r="B18" s="2">
        <v>87.48</v>
      </c>
      <c r="C18" s="2">
        <v>56.61</v>
      </c>
      <c r="E18" s="1">
        <v>40330</v>
      </c>
      <c r="F18" s="3">
        <f t="shared" si="0"/>
        <v>-5.2528972165060028E-2</v>
      </c>
      <c r="G18" s="3">
        <f t="shared" si="0"/>
        <v>-2.2448627180106984E-2</v>
      </c>
    </row>
    <row r="19" spans="1:7" x14ac:dyDescent="0.2">
      <c r="A19" s="1">
        <v>40360</v>
      </c>
      <c r="B19" s="2">
        <v>93.6</v>
      </c>
      <c r="C19" s="2">
        <v>61.48</v>
      </c>
      <c r="E19" s="1">
        <v>40360</v>
      </c>
      <c r="F19" s="3">
        <f t="shared" si="0"/>
        <v>6.9958847736625307E-2</v>
      </c>
      <c r="G19" s="3">
        <f t="shared" si="0"/>
        <v>8.602720367426242E-2</v>
      </c>
    </row>
    <row r="20" spans="1:7" x14ac:dyDescent="0.2">
      <c r="A20" s="1">
        <v>40392</v>
      </c>
      <c r="B20" s="2">
        <v>89.36</v>
      </c>
      <c r="C20" s="2">
        <v>55.49</v>
      </c>
      <c r="E20" s="1">
        <v>40392</v>
      </c>
      <c r="F20" s="3">
        <f t="shared" si="0"/>
        <v>-4.5299145299145249E-2</v>
      </c>
      <c r="G20" s="3">
        <f t="shared" si="0"/>
        <v>-9.7430058555627808E-2</v>
      </c>
    </row>
    <row r="21" spans="1:7" x14ac:dyDescent="0.2">
      <c r="A21" s="1">
        <v>40422</v>
      </c>
      <c r="B21" s="2">
        <v>97.33</v>
      </c>
      <c r="C21" s="2">
        <v>60.4</v>
      </c>
      <c r="E21" s="1">
        <v>40422</v>
      </c>
      <c r="F21" s="3">
        <f t="shared" si="0"/>
        <v>8.9189794091315999E-2</v>
      </c>
      <c r="G21" s="3">
        <f t="shared" si="0"/>
        <v>8.8484411605694646E-2</v>
      </c>
    </row>
    <row r="22" spans="1:7" x14ac:dyDescent="0.2">
      <c r="A22" s="1">
        <v>40452</v>
      </c>
      <c r="B22" s="2">
        <v>101.01</v>
      </c>
      <c r="C22" s="2">
        <v>64.12</v>
      </c>
      <c r="E22" s="1">
        <v>40452</v>
      </c>
      <c r="F22" s="3">
        <f t="shared" si="0"/>
        <v>3.7809514024452984E-2</v>
      </c>
      <c r="G22" s="3">
        <f t="shared" si="0"/>
        <v>6.1589403973510093E-2</v>
      </c>
    </row>
    <row r="23" spans="1:7" x14ac:dyDescent="0.2">
      <c r="A23" s="1">
        <v>40483</v>
      </c>
      <c r="B23" s="2">
        <v>101.01</v>
      </c>
      <c r="C23" s="2">
        <v>58.24</v>
      </c>
      <c r="E23" s="1">
        <v>40483</v>
      </c>
      <c r="F23" s="3">
        <f t="shared" si="0"/>
        <v>0</v>
      </c>
      <c r="G23" s="3">
        <f t="shared" si="0"/>
        <v>-9.1703056768558944E-2</v>
      </c>
    </row>
    <row r="24" spans="1:7" x14ac:dyDescent="0.2">
      <c r="A24" s="1">
        <v>40513</v>
      </c>
      <c r="B24" s="2">
        <v>107.75</v>
      </c>
      <c r="C24" s="2">
        <v>59.6</v>
      </c>
      <c r="E24" s="1">
        <v>40513</v>
      </c>
      <c r="F24" s="3">
        <f t="shared" si="0"/>
        <v>6.6726066726066735E-2</v>
      </c>
      <c r="G24" s="3">
        <f t="shared" si="0"/>
        <v>2.3351648351648269E-2</v>
      </c>
    </row>
    <row r="25" spans="1:7" x14ac:dyDescent="0.2">
      <c r="A25" s="1">
        <v>40546</v>
      </c>
      <c r="B25" s="2">
        <v>110.29</v>
      </c>
      <c r="C25" s="2">
        <v>63.45</v>
      </c>
      <c r="E25" s="1">
        <v>40546</v>
      </c>
      <c r="F25" s="3">
        <f t="shared" si="0"/>
        <v>2.3573085846867903E-2</v>
      </c>
      <c r="G25" s="3">
        <f t="shared" si="0"/>
        <v>6.4597315436241587E-2</v>
      </c>
    </row>
    <row r="26" spans="1:7" x14ac:dyDescent="0.2">
      <c r="A26" s="1">
        <v>40575</v>
      </c>
      <c r="B26" s="2">
        <v>114.06</v>
      </c>
      <c r="C26" s="2">
        <v>66.14</v>
      </c>
      <c r="E26" s="1">
        <v>40575</v>
      </c>
      <c r="F26" s="3">
        <f t="shared" si="0"/>
        <v>3.4182609484087356E-2</v>
      </c>
      <c r="G26" s="3">
        <f t="shared" si="0"/>
        <v>4.239558707643809E-2</v>
      </c>
    </row>
    <row r="27" spans="1:7" x14ac:dyDescent="0.2">
      <c r="A27" s="1">
        <v>40603</v>
      </c>
      <c r="B27" s="2">
        <v>114.09</v>
      </c>
      <c r="C27" s="2">
        <v>67.91</v>
      </c>
      <c r="E27" s="1">
        <v>40603</v>
      </c>
      <c r="F27" s="3">
        <f t="shared" si="0"/>
        <v>2.6301946344031712E-4</v>
      </c>
      <c r="G27" s="3">
        <f t="shared" si="0"/>
        <v>2.6761415179921366E-2</v>
      </c>
    </row>
    <row r="28" spans="1:7" x14ac:dyDescent="0.2">
      <c r="A28" s="1">
        <v>40634</v>
      </c>
      <c r="B28" s="2">
        <v>117.46</v>
      </c>
      <c r="C28" s="2">
        <v>73.28</v>
      </c>
      <c r="E28" s="1">
        <v>40634</v>
      </c>
      <c r="F28" s="3">
        <f t="shared" si="0"/>
        <v>2.9538083968796425E-2</v>
      </c>
      <c r="G28" s="3">
        <f t="shared" si="0"/>
        <v>7.9075246649978004E-2</v>
      </c>
    </row>
    <row r="29" spans="1:7" x14ac:dyDescent="0.2">
      <c r="A29" s="1">
        <v>40665</v>
      </c>
      <c r="B29" s="2">
        <v>116.11</v>
      </c>
      <c r="C29" s="2">
        <v>72.05</v>
      </c>
      <c r="E29" s="1">
        <v>40665</v>
      </c>
      <c r="F29" s="3">
        <f t="shared" si="0"/>
        <v>-1.1493274306146772E-2</v>
      </c>
      <c r="G29" s="3">
        <f t="shared" si="0"/>
        <v>-1.6784934497816595E-2</v>
      </c>
    </row>
    <row r="30" spans="1:7" x14ac:dyDescent="0.2">
      <c r="A30" s="1">
        <v>40695</v>
      </c>
      <c r="B30" s="2">
        <v>114.17</v>
      </c>
      <c r="C30" s="2">
        <v>68.260000000000005</v>
      </c>
      <c r="E30" s="1">
        <v>40695</v>
      </c>
      <c r="F30" s="3">
        <f t="shared" si="0"/>
        <v>-1.6708293859271306E-2</v>
      </c>
      <c r="G30" s="3">
        <f t="shared" si="0"/>
        <v>-5.26023594725884E-2</v>
      </c>
    </row>
    <row r="31" spans="1:7" x14ac:dyDescent="0.2">
      <c r="A31" s="1">
        <v>40725</v>
      </c>
      <c r="B31" s="2">
        <v>111.83</v>
      </c>
      <c r="C31" s="2">
        <v>65.069999999999993</v>
      </c>
      <c r="E31" s="1">
        <v>40725</v>
      </c>
      <c r="F31" s="3">
        <f t="shared" si="0"/>
        <v>-2.0495751948848229E-2</v>
      </c>
      <c r="G31" s="3">
        <f t="shared" si="0"/>
        <v>-4.6733079402285549E-2</v>
      </c>
    </row>
    <row r="32" spans="1:7" x14ac:dyDescent="0.2">
      <c r="A32" s="1">
        <v>40756</v>
      </c>
      <c r="B32" s="2">
        <v>105.74</v>
      </c>
      <c r="C32" s="2">
        <v>62.15</v>
      </c>
      <c r="E32" s="1">
        <v>40756</v>
      </c>
      <c r="F32" s="3">
        <f t="shared" si="0"/>
        <v>-5.4457658946615473E-2</v>
      </c>
      <c r="G32" s="3">
        <f t="shared" si="0"/>
        <v>-4.4874750268941055E-2</v>
      </c>
    </row>
    <row r="33" spans="1:7" x14ac:dyDescent="0.2">
      <c r="A33" s="1">
        <v>40787</v>
      </c>
      <c r="B33" s="2">
        <v>98.28</v>
      </c>
      <c r="C33" s="2">
        <v>56.25</v>
      </c>
      <c r="E33" s="1">
        <v>40787</v>
      </c>
      <c r="F33" s="3">
        <f t="shared" si="0"/>
        <v>-7.0550406657839959E-2</v>
      </c>
      <c r="G33" s="3">
        <f t="shared" si="0"/>
        <v>-9.4931617055510786E-2</v>
      </c>
    </row>
    <row r="34" spans="1:7" x14ac:dyDescent="0.2">
      <c r="A34" s="1">
        <v>40819</v>
      </c>
      <c r="B34" s="2">
        <v>109</v>
      </c>
      <c r="C34" s="2">
        <v>61.16</v>
      </c>
      <c r="E34" s="1">
        <v>40819</v>
      </c>
      <c r="F34" s="3">
        <f t="shared" si="0"/>
        <v>0.10907610907610898</v>
      </c>
      <c r="G34" s="3">
        <f t="shared" si="0"/>
        <v>8.7288888888888749E-2</v>
      </c>
    </row>
    <row r="35" spans="1:7" x14ac:dyDescent="0.2">
      <c r="A35" s="1">
        <v>40848</v>
      </c>
      <c r="B35" s="2">
        <v>108.75</v>
      </c>
      <c r="C35" s="2">
        <v>64.260000000000005</v>
      </c>
      <c r="E35" s="1">
        <v>40848</v>
      </c>
      <c r="F35" s="3">
        <f t="shared" si="0"/>
        <v>-2.2935779816514179E-3</v>
      </c>
      <c r="G35" s="3">
        <f t="shared" si="0"/>
        <v>5.0686723348593921E-2</v>
      </c>
    </row>
    <row r="36" spans="1:7" x14ac:dyDescent="0.2">
      <c r="A36" s="1">
        <v>40878</v>
      </c>
      <c r="B36" s="2">
        <v>109.86</v>
      </c>
      <c r="C36" s="2">
        <v>68.62</v>
      </c>
      <c r="E36" s="1">
        <v>40878</v>
      </c>
      <c r="F36" s="3">
        <f t="shared" si="0"/>
        <v>1.0206896551724132E-2</v>
      </c>
      <c r="G36" s="3">
        <f t="shared" si="0"/>
        <v>6.7849361967009081E-2</v>
      </c>
    </row>
    <row r="37" spans="1:7" x14ac:dyDescent="0.2">
      <c r="A37" s="1">
        <v>40911</v>
      </c>
      <c r="B37" s="2">
        <v>114.76</v>
      </c>
      <c r="C37" s="2">
        <v>69.400000000000006</v>
      </c>
      <c r="E37" s="1">
        <v>40911</v>
      </c>
      <c r="F37" s="3">
        <f t="shared" si="0"/>
        <v>4.4602221008556375E-2</v>
      </c>
      <c r="G37" s="3">
        <f t="shared" si="0"/>
        <v>1.1366948411541733E-2</v>
      </c>
    </row>
    <row r="38" spans="1:7" x14ac:dyDescent="0.2">
      <c r="A38" s="1">
        <v>40940</v>
      </c>
      <c r="B38" s="2">
        <v>119.71</v>
      </c>
      <c r="C38" s="2">
        <v>70.53</v>
      </c>
      <c r="E38" s="1">
        <v>40940</v>
      </c>
      <c r="F38" s="3">
        <f t="shared" si="0"/>
        <v>4.3133495991634518E-2</v>
      </c>
      <c r="G38" s="3">
        <f t="shared" si="0"/>
        <v>1.6282420749279547E-2</v>
      </c>
    </row>
    <row r="39" spans="1:7" x14ac:dyDescent="0.2">
      <c r="A39" s="1">
        <v>40969</v>
      </c>
      <c r="B39" s="2">
        <v>123.64</v>
      </c>
      <c r="C39" s="2">
        <v>69.989999999999995</v>
      </c>
      <c r="E39" s="1">
        <v>40969</v>
      </c>
      <c r="F39" s="3">
        <f t="shared" si="0"/>
        <v>3.2829337565783989E-2</v>
      </c>
      <c r="G39" s="3">
        <f t="shared" si="0"/>
        <v>-7.6563164610804479E-3</v>
      </c>
    </row>
    <row r="40" spans="1:7" x14ac:dyDescent="0.2">
      <c r="A40" s="1">
        <v>41001</v>
      </c>
      <c r="B40" s="2">
        <v>122.85</v>
      </c>
      <c r="C40" s="2">
        <v>72.27</v>
      </c>
      <c r="E40" s="1">
        <v>41001</v>
      </c>
      <c r="F40" s="3">
        <f t="shared" si="0"/>
        <v>-6.3895179553542514E-3</v>
      </c>
      <c r="G40" s="3">
        <f t="shared" si="0"/>
        <v>3.2576082297470998E-2</v>
      </c>
    </row>
    <row r="41" spans="1:7" x14ac:dyDescent="0.2">
      <c r="A41" s="1">
        <v>41030</v>
      </c>
      <c r="B41" s="2">
        <v>115.45</v>
      </c>
      <c r="C41" s="2">
        <v>65.89</v>
      </c>
      <c r="E41" s="1">
        <v>41030</v>
      </c>
      <c r="F41" s="3">
        <f t="shared" si="0"/>
        <v>-6.0236060236060207E-2</v>
      </c>
      <c r="G41" s="3">
        <f t="shared" si="0"/>
        <v>-8.8280060882800604E-2</v>
      </c>
    </row>
    <row r="42" spans="1:7" x14ac:dyDescent="0.2">
      <c r="A42" s="1">
        <v>41061</v>
      </c>
      <c r="B42" s="2">
        <v>120.2</v>
      </c>
      <c r="C42" s="2">
        <v>70.33</v>
      </c>
      <c r="E42" s="1">
        <v>41061</v>
      </c>
      <c r="F42" s="3">
        <f t="shared" si="0"/>
        <v>4.1143352100476482E-2</v>
      </c>
      <c r="G42" s="3">
        <f t="shared" si="0"/>
        <v>6.7385035665503024E-2</v>
      </c>
    </row>
    <row r="43" spans="1:7" x14ac:dyDescent="0.2">
      <c r="A43" s="1">
        <v>41092</v>
      </c>
      <c r="B43" s="2">
        <v>121.85</v>
      </c>
      <c r="C43" s="2">
        <v>69.959999999999994</v>
      </c>
      <c r="E43" s="1">
        <v>41092</v>
      </c>
      <c r="F43" s="3">
        <f t="shared" si="0"/>
        <v>1.3727121464226277E-2</v>
      </c>
      <c r="G43" s="3">
        <f t="shared" si="0"/>
        <v>-5.2609128394711657E-3</v>
      </c>
    </row>
    <row r="44" spans="1:7" x14ac:dyDescent="0.2">
      <c r="A44" s="1">
        <v>41122</v>
      </c>
      <c r="B44" s="2">
        <v>124.58</v>
      </c>
      <c r="C44" s="2">
        <v>67.989999999999995</v>
      </c>
      <c r="E44" s="1">
        <v>41122</v>
      </c>
      <c r="F44" s="3">
        <f t="shared" ref="F44:G72" si="1">B44/B43-1</f>
        <v>2.2404595814526029E-2</v>
      </c>
      <c r="G44" s="3">
        <f t="shared" si="1"/>
        <v>-2.8158947970268744E-2</v>
      </c>
    </row>
    <row r="45" spans="1:7" x14ac:dyDescent="0.2">
      <c r="A45" s="1">
        <v>41156</v>
      </c>
      <c r="B45" s="2">
        <v>127.79</v>
      </c>
      <c r="C45" s="2">
        <v>66.28</v>
      </c>
      <c r="E45" s="1">
        <v>41156</v>
      </c>
      <c r="F45" s="3">
        <f t="shared" si="1"/>
        <v>2.5766575694333049E-2</v>
      </c>
      <c r="G45" s="3">
        <f t="shared" si="1"/>
        <v>-2.5150757464332929E-2</v>
      </c>
    </row>
    <row r="46" spans="1:7" x14ac:dyDescent="0.2">
      <c r="A46" s="1">
        <v>41183</v>
      </c>
      <c r="B46" s="2">
        <v>125.41</v>
      </c>
      <c r="C46" s="2">
        <v>67.08</v>
      </c>
      <c r="E46" s="1">
        <v>41183</v>
      </c>
      <c r="F46" s="3">
        <f t="shared" si="1"/>
        <v>-1.8624305501212968E-2</v>
      </c>
      <c r="G46" s="3">
        <f t="shared" si="1"/>
        <v>1.2070006035002967E-2</v>
      </c>
    </row>
    <row r="47" spans="1:7" x14ac:dyDescent="0.2">
      <c r="A47" s="1">
        <v>41214</v>
      </c>
      <c r="B47" s="2">
        <v>126.11</v>
      </c>
      <c r="C47" s="2">
        <v>71.17</v>
      </c>
      <c r="E47" s="1">
        <v>41214</v>
      </c>
      <c r="F47" s="3">
        <f t="shared" si="1"/>
        <v>5.5816920500757483E-3</v>
      </c>
      <c r="G47" s="3">
        <f t="shared" si="1"/>
        <v>6.0971973762671494E-2</v>
      </c>
    </row>
    <row r="48" spans="1:7" x14ac:dyDescent="0.2">
      <c r="A48" s="1">
        <v>41246</v>
      </c>
      <c r="B48" s="2">
        <v>127.24</v>
      </c>
      <c r="C48" s="2">
        <v>72.2</v>
      </c>
      <c r="E48" s="1">
        <v>41246</v>
      </c>
      <c r="F48" s="3">
        <f t="shared" si="1"/>
        <v>8.9604313694393589E-3</v>
      </c>
      <c r="G48" s="3">
        <f t="shared" si="1"/>
        <v>1.4472390051988304E-2</v>
      </c>
    </row>
    <row r="49" spans="1:7" x14ac:dyDescent="0.2">
      <c r="A49" s="1">
        <v>41276</v>
      </c>
      <c r="B49" s="2">
        <v>133.83000000000001</v>
      </c>
      <c r="C49" s="2">
        <v>70.78</v>
      </c>
      <c r="E49" s="1">
        <v>41276</v>
      </c>
      <c r="F49" s="3">
        <f t="shared" si="1"/>
        <v>5.1791889342974073E-2</v>
      </c>
      <c r="G49" s="3">
        <f t="shared" si="1"/>
        <v>-1.9667590027700799E-2</v>
      </c>
    </row>
    <row r="50" spans="1:7" x14ac:dyDescent="0.2">
      <c r="A50" s="1">
        <v>41306</v>
      </c>
      <c r="B50" s="2">
        <v>135.62</v>
      </c>
      <c r="C50" s="2">
        <v>74.150000000000006</v>
      </c>
      <c r="E50" s="1">
        <v>41306</v>
      </c>
      <c r="F50" s="3">
        <f t="shared" si="1"/>
        <v>1.3375177463946786E-2</v>
      </c>
      <c r="G50" s="3">
        <f t="shared" si="1"/>
        <v>4.7612319864368535E-2</v>
      </c>
    </row>
    <row r="51" spans="1:7" x14ac:dyDescent="0.2">
      <c r="A51" s="1">
        <v>41334</v>
      </c>
      <c r="B51" s="2">
        <v>140.69</v>
      </c>
      <c r="C51" s="2">
        <v>82.78</v>
      </c>
      <c r="E51" s="1">
        <v>41334</v>
      </c>
      <c r="F51" s="3">
        <f t="shared" si="1"/>
        <v>3.7383866686329315E-2</v>
      </c>
      <c r="G51" s="3">
        <f t="shared" si="1"/>
        <v>0.11638570465273079</v>
      </c>
    </row>
    <row r="52" spans="1:7" x14ac:dyDescent="0.2">
      <c r="A52" s="1">
        <v>41365</v>
      </c>
      <c r="B52" s="2">
        <v>143.37</v>
      </c>
      <c r="C52" s="2">
        <v>88.14</v>
      </c>
      <c r="E52" s="1">
        <v>41365</v>
      </c>
      <c r="F52" s="3">
        <f t="shared" si="1"/>
        <v>1.904897291918406E-2</v>
      </c>
      <c r="G52" s="3">
        <f t="shared" si="1"/>
        <v>6.4749939598936823E-2</v>
      </c>
    </row>
    <row r="53" spans="1:7" x14ac:dyDescent="0.2">
      <c r="A53" s="1">
        <v>41395</v>
      </c>
      <c r="B53" s="2">
        <v>146.71</v>
      </c>
      <c r="C53" s="2">
        <v>95.97</v>
      </c>
      <c r="E53" s="1">
        <v>41395</v>
      </c>
      <c r="F53" s="3">
        <f t="shared" si="1"/>
        <v>2.3296366045895356E-2</v>
      </c>
      <c r="G53" s="3">
        <f t="shared" si="1"/>
        <v>8.8835942818243696E-2</v>
      </c>
    </row>
    <row r="54" spans="1:7" x14ac:dyDescent="0.2">
      <c r="A54" s="1">
        <v>41428</v>
      </c>
      <c r="B54" s="2">
        <v>144.72999999999999</v>
      </c>
      <c r="C54" s="2">
        <v>99.29</v>
      </c>
      <c r="E54" s="1">
        <v>41428</v>
      </c>
      <c r="F54" s="3">
        <f t="shared" si="1"/>
        <v>-1.3496012541749147E-2</v>
      </c>
      <c r="G54" s="3">
        <f t="shared" si="1"/>
        <v>3.4594144003334382E-2</v>
      </c>
    </row>
    <row r="55" spans="1:7" x14ac:dyDescent="0.2">
      <c r="A55" s="1">
        <v>41456</v>
      </c>
      <c r="B55" s="2">
        <v>152.07</v>
      </c>
      <c r="C55" s="2">
        <v>101.87</v>
      </c>
      <c r="E55" s="1">
        <v>41456</v>
      </c>
      <c r="F55" s="3">
        <f t="shared" si="1"/>
        <v>5.0715124714986626E-2</v>
      </c>
      <c r="G55" s="3">
        <f t="shared" si="1"/>
        <v>2.5984489878134731E-2</v>
      </c>
    </row>
    <row r="56" spans="1:7" x14ac:dyDescent="0.2">
      <c r="A56" s="1">
        <v>41487</v>
      </c>
      <c r="B56" s="2">
        <v>147.63999999999999</v>
      </c>
      <c r="C56" s="2">
        <v>101.18</v>
      </c>
      <c r="E56" s="1">
        <v>41487</v>
      </c>
      <c r="F56" s="3">
        <f t="shared" si="1"/>
        <v>-2.9131321102124019E-2</v>
      </c>
      <c r="G56" s="3">
        <f t="shared" si="1"/>
        <v>-6.7733385687640535E-3</v>
      </c>
    </row>
    <row r="57" spans="1:7" x14ac:dyDescent="0.2">
      <c r="A57" s="1">
        <v>41520</v>
      </c>
      <c r="B57" s="2">
        <v>152.24</v>
      </c>
      <c r="C57" s="2">
        <v>114.4</v>
      </c>
      <c r="E57" s="1">
        <v>41520</v>
      </c>
      <c r="F57" s="3">
        <f t="shared" si="1"/>
        <v>3.1156868057437226E-2</v>
      </c>
      <c r="G57" s="3">
        <f t="shared" si="1"/>
        <v>0.13065823285234224</v>
      </c>
    </row>
    <row r="58" spans="1:7" x14ac:dyDescent="0.2">
      <c r="A58" s="1">
        <v>41548</v>
      </c>
      <c r="B58" s="2">
        <v>159.22999999999999</v>
      </c>
      <c r="C58" s="2">
        <v>127.06</v>
      </c>
      <c r="E58" s="1">
        <v>41548</v>
      </c>
      <c r="F58" s="3">
        <f t="shared" si="1"/>
        <v>4.5914345769836995E-2</v>
      </c>
      <c r="G58" s="3">
        <f t="shared" si="1"/>
        <v>0.11066433566433553</v>
      </c>
    </row>
    <row r="59" spans="1:7" x14ac:dyDescent="0.2">
      <c r="A59" s="1">
        <v>41579</v>
      </c>
      <c r="B59" s="2">
        <v>164.05</v>
      </c>
      <c r="C59" s="2">
        <v>131.19</v>
      </c>
      <c r="E59" s="1">
        <v>41579</v>
      </c>
      <c r="F59" s="3">
        <f t="shared" si="1"/>
        <v>3.0270677636123899E-2</v>
      </c>
      <c r="G59" s="3">
        <f t="shared" si="1"/>
        <v>3.2504328663623516E-2</v>
      </c>
    </row>
    <row r="60" spans="1:7" x14ac:dyDescent="0.2">
      <c r="A60" s="1">
        <v>41610</v>
      </c>
      <c r="B60" s="2">
        <v>168.18</v>
      </c>
      <c r="C60" s="2">
        <v>133.38</v>
      </c>
      <c r="E60" s="1">
        <v>41610</v>
      </c>
      <c r="F60" s="3">
        <f t="shared" si="1"/>
        <v>2.5175251447729252E-2</v>
      </c>
      <c r="G60" s="3">
        <f t="shared" si="1"/>
        <v>1.6693345529384951E-2</v>
      </c>
    </row>
    <row r="61" spans="1:7" x14ac:dyDescent="0.2">
      <c r="A61" s="1">
        <v>41641</v>
      </c>
      <c r="B61" s="2">
        <v>162.34</v>
      </c>
      <c r="C61" s="2">
        <v>122.4</v>
      </c>
      <c r="E61" s="1">
        <v>41641</v>
      </c>
      <c r="F61" s="3">
        <f t="shared" si="1"/>
        <v>-3.472469972648351E-2</v>
      </c>
      <c r="G61" s="3">
        <f t="shared" si="1"/>
        <v>-8.2321187584345368E-2</v>
      </c>
    </row>
    <row r="62" spans="1:7" x14ac:dyDescent="0.2">
      <c r="A62" s="1">
        <v>41673</v>
      </c>
      <c r="B62" s="2">
        <v>169.75</v>
      </c>
      <c r="C62" s="2">
        <v>126.69</v>
      </c>
      <c r="E62" s="1">
        <v>41673</v>
      </c>
      <c r="F62" s="3">
        <f t="shared" si="1"/>
        <v>4.5644942712824932E-2</v>
      </c>
      <c r="G62" s="3">
        <f t="shared" si="1"/>
        <v>3.5049019607843013E-2</v>
      </c>
    </row>
    <row r="63" spans="1:7" x14ac:dyDescent="0.2">
      <c r="A63" s="1">
        <v>41701</v>
      </c>
      <c r="B63" s="2">
        <v>171.14</v>
      </c>
      <c r="C63" s="2">
        <v>123.32</v>
      </c>
      <c r="E63" s="1">
        <v>41701</v>
      </c>
      <c r="F63" s="3">
        <f t="shared" si="1"/>
        <v>8.1885125184093521E-3</v>
      </c>
      <c r="G63" s="3">
        <f t="shared" si="1"/>
        <v>-2.6600363091009549E-2</v>
      </c>
    </row>
    <row r="64" spans="1:7" x14ac:dyDescent="0.2">
      <c r="A64" s="1">
        <v>41730</v>
      </c>
      <c r="B64" s="2">
        <v>172.38</v>
      </c>
      <c r="C64" s="2">
        <v>126.79</v>
      </c>
      <c r="E64" s="1">
        <v>41730</v>
      </c>
      <c r="F64" s="3">
        <f t="shared" si="1"/>
        <v>7.2455299754587976E-3</v>
      </c>
      <c r="G64" s="3">
        <f t="shared" si="1"/>
        <v>2.8138177100227146E-2</v>
      </c>
    </row>
    <row r="65" spans="1:7" x14ac:dyDescent="0.2">
      <c r="A65" s="1">
        <v>41760</v>
      </c>
      <c r="B65" s="2">
        <v>176.41</v>
      </c>
      <c r="C65" s="2">
        <v>133.66</v>
      </c>
      <c r="E65" s="1">
        <v>41760</v>
      </c>
      <c r="F65" s="3">
        <f t="shared" si="1"/>
        <v>2.3378582202111531E-2</v>
      </c>
      <c r="G65" s="3">
        <f t="shared" si="1"/>
        <v>5.4184083918290105E-2</v>
      </c>
    </row>
    <row r="66" spans="1:7" x14ac:dyDescent="0.2">
      <c r="A66" s="1">
        <v>41792</v>
      </c>
      <c r="B66" s="2">
        <v>180.03</v>
      </c>
      <c r="C66" s="2">
        <v>125.73</v>
      </c>
      <c r="E66" s="1">
        <v>41792</v>
      </c>
      <c r="F66" s="3">
        <f t="shared" si="1"/>
        <v>2.0520378663340999E-2</v>
      </c>
      <c r="G66" s="3">
        <f t="shared" si="1"/>
        <v>-5.9329642376178326E-2</v>
      </c>
    </row>
    <row r="67" spans="1:7" x14ac:dyDescent="0.2">
      <c r="A67" s="1">
        <v>41821</v>
      </c>
      <c r="B67" s="2">
        <v>177.53</v>
      </c>
      <c r="C67" s="2">
        <v>119.06</v>
      </c>
      <c r="E67" s="1">
        <v>41821</v>
      </c>
      <c r="F67" s="3">
        <f t="shared" si="1"/>
        <v>-1.3886574459812229E-2</v>
      </c>
      <c r="G67" s="3">
        <f t="shared" si="1"/>
        <v>-5.3050186908454644E-2</v>
      </c>
    </row>
    <row r="68" spans="1:7" x14ac:dyDescent="0.2">
      <c r="A68" s="1">
        <v>41852</v>
      </c>
      <c r="B68" s="2">
        <v>184.61</v>
      </c>
      <c r="C68" s="2">
        <v>126.06</v>
      </c>
      <c r="E68" s="1">
        <v>41852</v>
      </c>
      <c r="F68" s="3">
        <f t="shared" si="1"/>
        <v>3.9880583563341565E-2</v>
      </c>
      <c r="G68" s="3">
        <f t="shared" si="1"/>
        <v>5.8793885435914683E-2</v>
      </c>
    </row>
    <row r="69" spans="1:7" x14ac:dyDescent="0.2">
      <c r="A69" s="1">
        <v>41884</v>
      </c>
      <c r="B69" s="2">
        <v>181.99</v>
      </c>
      <c r="C69" s="2">
        <v>126.64</v>
      </c>
      <c r="E69" s="1">
        <v>41884</v>
      </c>
      <c r="F69" s="3">
        <f t="shared" si="1"/>
        <v>-1.4192080602350887E-2</v>
      </c>
      <c r="G69" s="3">
        <f t="shared" si="1"/>
        <v>4.6009836585751973E-3</v>
      </c>
    </row>
    <row r="70" spans="1:7" x14ac:dyDescent="0.2">
      <c r="A70" s="1">
        <v>41913</v>
      </c>
      <c r="B70" s="2">
        <v>186.4</v>
      </c>
      <c r="C70" s="2">
        <v>124.19</v>
      </c>
      <c r="E70" s="1">
        <v>41913</v>
      </c>
      <c r="F70" s="3">
        <f t="shared" si="1"/>
        <v>2.4232100664871581E-2</v>
      </c>
      <c r="G70" s="3">
        <f t="shared" si="1"/>
        <v>-1.9346178142766957E-2</v>
      </c>
    </row>
    <row r="71" spans="1:7" x14ac:dyDescent="0.2">
      <c r="A71" s="1">
        <v>41946</v>
      </c>
      <c r="B71" s="2">
        <v>191.4</v>
      </c>
      <c r="C71" s="2">
        <v>134.36000000000001</v>
      </c>
      <c r="E71" s="1">
        <v>41946</v>
      </c>
      <c r="F71" s="3">
        <f t="shared" si="1"/>
        <v>2.682403433476388E-2</v>
      </c>
      <c r="G71" s="3">
        <f t="shared" si="1"/>
        <v>8.1890651421209659E-2</v>
      </c>
    </row>
    <row r="72" spans="1:7" x14ac:dyDescent="0.2">
      <c r="A72" s="1">
        <v>41974</v>
      </c>
      <c r="B72" s="2">
        <v>190.1</v>
      </c>
      <c r="C72" s="2">
        <v>132.38999999999999</v>
      </c>
      <c r="E72" s="1">
        <v>41974</v>
      </c>
      <c r="F72" s="3">
        <f t="shared" si="1"/>
        <v>-6.7920585161964642E-3</v>
      </c>
      <c r="G72" s="3">
        <f t="shared" si="1"/>
        <v>-1.4662101816016904E-2</v>
      </c>
    </row>
  </sheetData>
  <mergeCells count="4">
    <mergeCell ref="A1:H1"/>
    <mergeCell ref="E2:H2"/>
    <mergeCell ref="A9:C9"/>
    <mergeCell ref="E9:G9"/>
  </mergeCells>
  <printOptions headings="1" gridLines="1"/>
  <pageMargins left="0.7" right="0.7" top="0.75" bottom="0.75" header="0.3" footer="0.3"/>
  <pageSetup orientation="portrait" verticalDpi="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66"/>
  <sheetViews>
    <sheetView topLeftCell="A4" zoomScaleNormal="100" workbookViewId="0">
      <selection activeCell="C10" sqref="C10"/>
    </sheetView>
  </sheetViews>
  <sheetFormatPr defaultRowHeight="14.25" x14ac:dyDescent="0.2"/>
  <cols>
    <col min="1" max="1" width="9.375" style="1" bestFit="1" customWidth="1"/>
    <col min="2" max="3" width="9" style="2"/>
    <col min="4" max="4" width="4.75" customWidth="1"/>
    <col min="8" max="8" width="35.625" bestFit="1" customWidth="1"/>
  </cols>
  <sheetData>
    <row r="1" spans="1:8" ht="18" x14ac:dyDescent="0.25">
      <c r="A1" s="34" t="s">
        <v>51</v>
      </c>
      <c r="B1" s="34"/>
      <c r="C1" s="34"/>
      <c r="D1" s="34"/>
      <c r="E1" s="34"/>
      <c r="F1" s="34"/>
      <c r="G1" s="34"/>
      <c r="H1" s="34"/>
    </row>
    <row r="3" spans="1:8" ht="15" x14ac:dyDescent="0.25">
      <c r="A3" s="35" t="s">
        <v>3</v>
      </c>
      <c r="B3" s="35"/>
      <c r="C3" s="35"/>
      <c r="E3" s="35" t="s">
        <v>4</v>
      </c>
      <c r="F3" s="35"/>
      <c r="G3" s="35"/>
    </row>
    <row r="4" spans="1:8" ht="15" x14ac:dyDescent="0.25">
      <c r="A4" s="5" t="s">
        <v>0</v>
      </c>
      <c r="B4" s="6" t="s">
        <v>49</v>
      </c>
      <c r="C4" s="6" t="s">
        <v>2</v>
      </c>
      <c r="E4" s="5" t="s">
        <v>0</v>
      </c>
      <c r="F4" s="6" t="s">
        <v>49</v>
      </c>
      <c r="G4" s="6" t="s">
        <v>2</v>
      </c>
    </row>
    <row r="5" spans="1:8" x14ac:dyDescent="0.2">
      <c r="A5" s="1">
        <v>40119</v>
      </c>
      <c r="B5" s="2">
        <v>91.98</v>
      </c>
      <c r="C5" s="2">
        <v>46.69</v>
      </c>
      <c r="E5" s="1">
        <v>40119</v>
      </c>
      <c r="F5" s="2"/>
      <c r="G5" s="2"/>
    </row>
    <row r="6" spans="1:8" x14ac:dyDescent="0.2">
      <c r="A6" s="1">
        <v>40148</v>
      </c>
      <c r="B6" s="2">
        <v>93.77</v>
      </c>
      <c r="C6" s="2">
        <v>48.23</v>
      </c>
      <c r="E6" s="1">
        <v>40148</v>
      </c>
      <c r="F6" s="3">
        <f t="shared" ref="F6:G37" si="0">B6/B5-1</f>
        <v>1.9460752337464582E-2</v>
      </c>
      <c r="G6" s="3">
        <f t="shared" si="0"/>
        <v>3.2983508245877147E-2</v>
      </c>
      <c r="H6" t="e">
        <f ca="1">getformula(G6)</f>
        <v>#NAME?</v>
      </c>
    </row>
    <row r="7" spans="1:8" x14ac:dyDescent="0.2">
      <c r="A7" s="1">
        <v>40182</v>
      </c>
      <c r="B7" s="2">
        <v>90.39</v>
      </c>
      <c r="C7" s="2">
        <v>53.99</v>
      </c>
      <c r="E7" s="1">
        <v>40182</v>
      </c>
      <c r="F7" s="3">
        <f t="shared" si="0"/>
        <v>-3.6045643596032795E-2</v>
      </c>
      <c r="G7" s="3">
        <f t="shared" si="0"/>
        <v>0.11942774206925155</v>
      </c>
      <c r="H7" t="e">
        <f ca="1">getformula(G7)</f>
        <v>#NAME?</v>
      </c>
    </row>
    <row r="8" spans="1:8" x14ac:dyDescent="0.2">
      <c r="A8" s="1">
        <v>40210</v>
      </c>
      <c r="B8" s="2">
        <v>93.19</v>
      </c>
      <c r="C8" s="2">
        <v>56.66</v>
      </c>
      <c r="E8" s="1">
        <v>40210</v>
      </c>
      <c r="F8" s="3">
        <f t="shared" si="0"/>
        <v>3.0976877973227124E-2</v>
      </c>
      <c r="G8" s="3">
        <f t="shared" si="0"/>
        <v>4.9453602518984896E-2</v>
      </c>
    </row>
    <row r="9" spans="1:8" x14ac:dyDescent="0.2">
      <c r="A9" s="1">
        <v>40238</v>
      </c>
      <c r="B9" s="2">
        <v>98.79</v>
      </c>
      <c r="C9" s="2">
        <v>65.13</v>
      </c>
      <c r="E9" s="1">
        <v>40238</v>
      </c>
      <c r="F9" s="3">
        <f t="shared" si="0"/>
        <v>6.0092284579890576E-2</v>
      </c>
      <c r="G9" s="3">
        <f t="shared" si="0"/>
        <v>0.14948817507942103</v>
      </c>
    </row>
    <row r="10" spans="1:8" x14ac:dyDescent="0.2">
      <c r="A10" s="1">
        <v>40269</v>
      </c>
      <c r="B10" s="2">
        <v>100.35</v>
      </c>
      <c r="C10" s="2">
        <v>64.97</v>
      </c>
      <c r="E10" s="1">
        <v>40269</v>
      </c>
      <c r="F10" s="3">
        <f t="shared" si="0"/>
        <v>1.579107197084717E-2</v>
      </c>
      <c r="G10" s="3">
        <f t="shared" si="0"/>
        <v>-2.4566252111162257E-3</v>
      </c>
    </row>
    <row r="11" spans="1:8" x14ac:dyDescent="0.2">
      <c r="A11" s="1">
        <v>40301</v>
      </c>
      <c r="B11" s="2">
        <v>92.33</v>
      </c>
      <c r="C11" s="2">
        <v>57.91</v>
      </c>
      <c r="E11" s="1">
        <v>40301</v>
      </c>
      <c r="F11" s="3">
        <f t="shared" si="0"/>
        <v>-7.9920279023418028E-2</v>
      </c>
      <c r="G11" s="3">
        <f t="shared" si="0"/>
        <v>-0.10866553794058798</v>
      </c>
    </row>
    <row r="12" spans="1:8" x14ac:dyDescent="0.2">
      <c r="A12" s="1">
        <v>40330</v>
      </c>
      <c r="B12" s="2">
        <v>87.48</v>
      </c>
      <c r="C12" s="2">
        <v>56.61</v>
      </c>
      <c r="E12" s="1">
        <v>40330</v>
      </c>
      <c r="F12" s="3">
        <f t="shared" si="0"/>
        <v>-5.2528972165060028E-2</v>
      </c>
      <c r="G12" s="3">
        <f t="shared" si="0"/>
        <v>-2.2448627180106984E-2</v>
      </c>
    </row>
    <row r="13" spans="1:8" x14ac:dyDescent="0.2">
      <c r="A13" s="1">
        <v>40360</v>
      </c>
      <c r="B13" s="2">
        <v>93.6</v>
      </c>
      <c r="C13" s="2">
        <v>61.48</v>
      </c>
      <c r="E13" s="1">
        <v>40360</v>
      </c>
      <c r="F13" s="3">
        <f t="shared" si="0"/>
        <v>6.9958847736625307E-2</v>
      </c>
      <c r="G13" s="3">
        <f t="shared" si="0"/>
        <v>8.602720367426242E-2</v>
      </c>
    </row>
    <row r="14" spans="1:8" x14ac:dyDescent="0.2">
      <c r="A14" s="1">
        <v>40392</v>
      </c>
      <c r="B14" s="2">
        <v>89.36</v>
      </c>
      <c r="C14" s="2">
        <v>55.49</v>
      </c>
      <c r="E14" s="1">
        <v>40392</v>
      </c>
      <c r="F14" s="3">
        <f t="shared" si="0"/>
        <v>-4.5299145299145249E-2</v>
      </c>
      <c r="G14" s="3">
        <f t="shared" si="0"/>
        <v>-9.7430058555627808E-2</v>
      </c>
    </row>
    <row r="15" spans="1:8" x14ac:dyDescent="0.2">
      <c r="A15" s="1">
        <v>40422</v>
      </c>
      <c r="B15" s="2">
        <v>97.33</v>
      </c>
      <c r="C15" s="2">
        <v>60.4</v>
      </c>
      <c r="E15" s="1">
        <v>40422</v>
      </c>
      <c r="F15" s="3">
        <f t="shared" si="0"/>
        <v>8.9189794091315999E-2</v>
      </c>
      <c r="G15" s="3">
        <f t="shared" si="0"/>
        <v>8.8484411605694646E-2</v>
      </c>
    </row>
    <row r="16" spans="1:8" x14ac:dyDescent="0.2">
      <c r="A16" s="1">
        <v>40452</v>
      </c>
      <c r="B16" s="2">
        <v>101.01</v>
      </c>
      <c r="C16" s="2">
        <v>64.12</v>
      </c>
      <c r="E16" s="1">
        <v>40452</v>
      </c>
      <c r="F16" s="3">
        <f t="shared" si="0"/>
        <v>3.7809514024452984E-2</v>
      </c>
      <c r="G16" s="3">
        <f t="shared" si="0"/>
        <v>6.1589403973510093E-2</v>
      </c>
    </row>
    <row r="17" spans="1:7" x14ac:dyDescent="0.2">
      <c r="A17" s="1">
        <v>40483</v>
      </c>
      <c r="B17" s="2">
        <v>101.01</v>
      </c>
      <c r="C17" s="2">
        <v>58.24</v>
      </c>
      <c r="E17" s="1">
        <v>40483</v>
      </c>
      <c r="F17" s="3">
        <f t="shared" si="0"/>
        <v>0</v>
      </c>
      <c r="G17" s="3">
        <f t="shared" si="0"/>
        <v>-9.1703056768558944E-2</v>
      </c>
    </row>
    <row r="18" spans="1:7" x14ac:dyDescent="0.2">
      <c r="A18" s="1">
        <v>40513</v>
      </c>
      <c r="B18" s="2">
        <v>107.75</v>
      </c>
      <c r="C18" s="2">
        <v>59.6</v>
      </c>
      <c r="E18" s="1">
        <v>40513</v>
      </c>
      <c r="F18" s="3">
        <f t="shared" si="0"/>
        <v>6.6726066726066735E-2</v>
      </c>
      <c r="G18" s="3">
        <f t="shared" si="0"/>
        <v>2.3351648351648269E-2</v>
      </c>
    </row>
    <row r="19" spans="1:7" x14ac:dyDescent="0.2">
      <c r="A19" s="1">
        <v>40546</v>
      </c>
      <c r="B19" s="2">
        <v>110.29</v>
      </c>
      <c r="C19" s="2">
        <v>63.45</v>
      </c>
      <c r="E19" s="1">
        <v>40546</v>
      </c>
      <c r="F19" s="3">
        <f t="shared" si="0"/>
        <v>2.3573085846867903E-2</v>
      </c>
      <c r="G19" s="3">
        <f t="shared" si="0"/>
        <v>6.4597315436241587E-2</v>
      </c>
    </row>
    <row r="20" spans="1:7" x14ac:dyDescent="0.2">
      <c r="A20" s="1">
        <v>40575</v>
      </c>
      <c r="B20" s="2">
        <v>114.06</v>
      </c>
      <c r="C20" s="2">
        <v>66.14</v>
      </c>
      <c r="E20" s="1">
        <v>40575</v>
      </c>
      <c r="F20" s="3">
        <f t="shared" si="0"/>
        <v>3.4182609484087356E-2</v>
      </c>
      <c r="G20" s="3">
        <f t="shared" si="0"/>
        <v>4.239558707643809E-2</v>
      </c>
    </row>
    <row r="21" spans="1:7" x14ac:dyDescent="0.2">
      <c r="A21" s="1">
        <v>40603</v>
      </c>
      <c r="B21" s="2">
        <v>114.09</v>
      </c>
      <c r="C21" s="2">
        <v>67.91</v>
      </c>
      <c r="E21" s="1">
        <v>40603</v>
      </c>
      <c r="F21" s="3">
        <f t="shared" si="0"/>
        <v>2.6301946344031712E-4</v>
      </c>
      <c r="G21" s="3">
        <f t="shared" si="0"/>
        <v>2.6761415179921366E-2</v>
      </c>
    </row>
    <row r="22" spans="1:7" x14ac:dyDescent="0.2">
      <c r="A22" s="1">
        <v>40634</v>
      </c>
      <c r="B22" s="2">
        <v>117.46</v>
      </c>
      <c r="C22" s="2">
        <v>73.28</v>
      </c>
      <c r="E22" s="1">
        <v>40634</v>
      </c>
      <c r="F22" s="3">
        <f t="shared" si="0"/>
        <v>2.9538083968796425E-2</v>
      </c>
      <c r="G22" s="3">
        <f t="shared" si="0"/>
        <v>7.9075246649978004E-2</v>
      </c>
    </row>
    <row r="23" spans="1:7" x14ac:dyDescent="0.2">
      <c r="A23" s="1">
        <v>40665</v>
      </c>
      <c r="B23" s="2">
        <v>116.11</v>
      </c>
      <c r="C23" s="2">
        <v>72.05</v>
      </c>
      <c r="E23" s="1">
        <v>40665</v>
      </c>
      <c r="F23" s="3">
        <f t="shared" si="0"/>
        <v>-1.1493274306146772E-2</v>
      </c>
      <c r="G23" s="3">
        <f t="shared" si="0"/>
        <v>-1.6784934497816595E-2</v>
      </c>
    </row>
    <row r="24" spans="1:7" x14ac:dyDescent="0.2">
      <c r="A24" s="1">
        <v>40695</v>
      </c>
      <c r="B24" s="2">
        <v>114.17</v>
      </c>
      <c r="C24" s="2">
        <v>68.260000000000005</v>
      </c>
      <c r="E24" s="1">
        <v>40695</v>
      </c>
      <c r="F24" s="3">
        <f t="shared" si="0"/>
        <v>-1.6708293859271306E-2</v>
      </c>
      <c r="G24" s="3">
        <f t="shared" si="0"/>
        <v>-5.26023594725884E-2</v>
      </c>
    </row>
    <row r="25" spans="1:7" x14ac:dyDescent="0.2">
      <c r="A25" s="1">
        <v>40725</v>
      </c>
      <c r="B25" s="2">
        <v>111.83</v>
      </c>
      <c r="C25" s="2">
        <v>65.069999999999993</v>
      </c>
      <c r="E25" s="1">
        <v>40725</v>
      </c>
      <c r="F25" s="3">
        <f t="shared" si="0"/>
        <v>-2.0495751948848229E-2</v>
      </c>
      <c r="G25" s="3">
        <f t="shared" si="0"/>
        <v>-4.6733079402285549E-2</v>
      </c>
    </row>
    <row r="26" spans="1:7" x14ac:dyDescent="0.2">
      <c r="A26" s="1">
        <v>40756</v>
      </c>
      <c r="B26" s="2">
        <v>105.74</v>
      </c>
      <c r="C26" s="2">
        <v>62.15</v>
      </c>
      <c r="E26" s="1">
        <v>40756</v>
      </c>
      <c r="F26" s="3">
        <f t="shared" si="0"/>
        <v>-5.4457658946615473E-2</v>
      </c>
      <c r="G26" s="3">
        <f t="shared" si="0"/>
        <v>-4.4874750268941055E-2</v>
      </c>
    </row>
    <row r="27" spans="1:7" x14ac:dyDescent="0.2">
      <c r="A27" s="1">
        <v>40787</v>
      </c>
      <c r="B27" s="2">
        <v>98.28</v>
      </c>
      <c r="C27" s="2">
        <v>56.25</v>
      </c>
      <c r="E27" s="1">
        <v>40787</v>
      </c>
      <c r="F27" s="3">
        <f t="shared" si="0"/>
        <v>-7.0550406657839959E-2</v>
      </c>
      <c r="G27" s="3">
        <f t="shared" si="0"/>
        <v>-9.4931617055510786E-2</v>
      </c>
    </row>
    <row r="28" spans="1:7" x14ac:dyDescent="0.2">
      <c r="A28" s="1">
        <v>40819</v>
      </c>
      <c r="B28" s="2">
        <v>109</v>
      </c>
      <c r="C28" s="2">
        <v>61.16</v>
      </c>
      <c r="E28" s="1">
        <v>40819</v>
      </c>
      <c r="F28" s="3">
        <f t="shared" si="0"/>
        <v>0.10907610907610898</v>
      </c>
      <c r="G28" s="3">
        <f t="shared" si="0"/>
        <v>8.7288888888888749E-2</v>
      </c>
    </row>
    <row r="29" spans="1:7" x14ac:dyDescent="0.2">
      <c r="A29" s="1">
        <v>40848</v>
      </c>
      <c r="B29" s="2">
        <v>108.75</v>
      </c>
      <c r="C29" s="2">
        <v>64.260000000000005</v>
      </c>
      <c r="E29" s="1">
        <v>40848</v>
      </c>
      <c r="F29" s="3">
        <f t="shared" si="0"/>
        <v>-2.2935779816514179E-3</v>
      </c>
      <c r="G29" s="3">
        <f t="shared" si="0"/>
        <v>5.0686723348593921E-2</v>
      </c>
    </row>
    <row r="30" spans="1:7" x14ac:dyDescent="0.2">
      <c r="A30" s="1">
        <v>40878</v>
      </c>
      <c r="B30" s="2">
        <v>109.86</v>
      </c>
      <c r="C30" s="2">
        <v>68.62</v>
      </c>
      <c r="E30" s="1">
        <v>40878</v>
      </c>
      <c r="F30" s="3">
        <f t="shared" si="0"/>
        <v>1.0206896551724132E-2</v>
      </c>
      <c r="G30" s="3">
        <f t="shared" si="0"/>
        <v>6.7849361967009081E-2</v>
      </c>
    </row>
    <row r="31" spans="1:7" x14ac:dyDescent="0.2">
      <c r="A31" s="1">
        <v>40911</v>
      </c>
      <c r="B31" s="2">
        <v>114.76</v>
      </c>
      <c r="C31" s="2">
        <v>69.400000000000006</v>
      </c>
      <c r="E31" s="1">
        <v>40911</v>
      </c>
      <c r="F31" s="3">
        <f t="shared" si="0"/>
        <v>4.4602221008556375E-2</v>
      </c>
      <c r="G31" s="3">
        <f t="shared" si="0"/>
        <v>1.1366948411541733E-2</v>
      </c>
    </row>
    <row r="32" spans="1:7" x14ac:dyDescent="0.2">
      <c r="A32" s="1">
        <v>40940</v>
      </c>
      <c r="B32" s="2">
        <v>119.71</v>
      </c>
      <c r="C32" s="2">
        <v>70.53</v>
      </c>
      <c r="E32" s="1">
        <v>40940</v>
      </c>
      <c r="F32" s="3">
        <f t="shared" si="0"/>
        <v>4.3133495991634518E-2</v>
      </c>
      <c r="G32" s="3">
        <f t="shared" si="0"/>
        <v>1.6282420749279547E-2</v>
      </c>
    </row>
    <row r="33" spans="1:7" x14ac:dyDescent="0.2">
      <c r="A33" s="1">
        <v>40969</v>
      </c>
      <c r="B33" s="2">
        <v>123.64</v>
      </c>
      <c r="C33" s="2">
        <v>69.989999999999995</v>
      </c>
      <c r="E33" s="1">
        <v>40969</v>
      </c>
      <c r="F33" s="3">
        <f t="shared" si="0"/>
        <v>3.2829337565783989E-2</v>
      </c>
      <c r="G33" s="3">
        <f t="shared" si="0"/>
        <v>-7.6563164610804479E-3</v>
      </c>
    </row>
    <row r="34" spans="1:7" x14ac:dyDescent="0.2">
      <c r="A34" s="1">
        <v>41001</v>
      </c>
      <c r="B34" s="2">
        <v>122.85</v>
      </c>
      <c r="C34" s="2">
        <v>72.27</v>
      </c>
      <c r="E34" s="1">
        <v>41001</v>
      </c>
      <c r="F34" s="3">
        <f t="shared" si="0"/>
        <v>-6.3895179553542514E-3</v>
      </c>
      <c r="G34" s="3">
        <f t="shared" si="0"/>
        <v>3.2576082297470998E-2</v>
      </c>
    </row>
    <row r="35" spans="1:7" x14ac:dyDescent="0.2">
      <c r="A35" s="1">
        <v>41030</v>
      </c>
      <c r="B35" s="2">
        <v>115.45</v>
      </c>
      <c r="C35" s="2">
        <v>65.89</v>
      </c>
      <c r="E35" s="1">
        <v>41030</v>
      </c>
      <c r="F35" s="3">
        <f t="shared" si="0"/>
        <v>-6.0236060236060207E-2</v>
      </c>
      <c r="G35" s="3">
        <f t="shared" si="0"/>
        <v>-8.8280060882800604E-2</v>
      </c>
    </row>
    <row r="36" spans="1:7" x14ac:dyDescent="0.2">
      <c r="A36" s="1">
        <v>41061</v>
      </c>
      <c r="B36" s="2">
        <v>120.2</v>
      </c>
      <c r="C36" s="2">
        <v>70.33</v>
      </c>
      <c r="E36" s="1">
        <v>41061</v>
      </c>
      <c r="F36" s="3">
        <f t="shared" si="0"/>
        <v>4.1143352100476482E-2</v>
      </c>
      <c r="G36" s="3">
        <f t="shared" si="0"/>
        <v>6.7385035665503024E-2</v>
      </c>
    </row>
    <row r="37" spans="1:7" x14ac:dyDescent="0.2">
      <c r="A37" s="1">
        <v>41092</v>
      </c>
      <c r="B37" s="2">
        <v>121.85</v>
      </c>
      <c r="C37" s="2">
        <v>69.959999999999994</v>
      </c>
      <c r="E37" s="1">
        <v>41092</v>
      </c>
      <c r="F37" s="3">
        <f t="shared" si="0"/>
        <v>1.3727121464226277E-2</v>
      </c>
      <c r="G37" s="3">
        <f t="shared" si="0"/>
        <v>-5.2609128394711657E-3</v>
      </c>
    </row>
    <row r="38" spans="1:7" x14ac:dyDescent="0.2">
      <c r="A38" s="1">
        <v>41122</v>
      </c>
      <c r="B38" s="2">
        <v>124.58</v>
      </c>
      <c r="C38" s="2">
        <v>67.989999999999995</v>
      </c>
      <c r="E38" s="1">
        <v>41122</v>
      </c>
      <c r="F38" s="3">
        <f t="shared" ref="F38:G66" si="1">B38/B37-1</f>
        <v>2.2404595814526029E-2</v>
      </c>
      <c r="G38" s="3">
        <f t="shared" si="1"/>
        <v>-2.8158947970268744E-2</v>
      </c>
    </row>
    <row r="39" spans="1:7" x14ac:dyDescent="0.2">
      <c r="A39" s="1">
        <v>41156</v>
      </c>
      <c r="B39" s="2">
        <v>127.79</v>
      </c>
      <c r="C39" s="2">
        <v>66.28</v>
      </c>
      <c r="E39" s="1">
        <v>41156</v>
      </c>
      <c r="F39" s="3">
        <f t="shared" si="1"/>
        <v>2.5766575694333049E-2</v>
      </c>
      <c r="G39" s="3">
        <f t="shared" si="1"/>
        <v>-2.5150757464332929E-2</v>
      </c>
    </row>
    <row r="40" spans="1:7" x14ac:dyDescent="0.2">
      <c r="A40" s="1">
        <v>41183</v>
      </c>
      <c r="B40" s="2">
        <v>125.41</v>
      </c>
      <c r="C40" s="2">
        <v>67.08</v>
      </c>
      <c r="E40" s="1">
        <v>41183</v>
      </c>
      <c r="F40" s="3">
        <f t="shared" si="1"/>
        <v>-1.8624305501212968E-2</v>
      </c>
      <c r="G40" s="3">
        <f t="shared" si="1"/>
        <v>1.2070006035002967E-2</v>
      </c>
    </row>
    <row r="41" spans="1:7" x14ac:dyDescent="0.2">
      <c r="A41" s="1">
        <v>41214</v>
      </c>
      <c r="B41" s="2">
        <v>126.11</v>
      </c>
      <c r="C41" s="2">
        <v>71.17</v>
      </c>
      <c r="E41" s="1">
        <v>41214</v>
      </c>
      <c r="F41" s="3">
        <f t="shared" si="1"/>
        <v>5.5816920500757483E-3</v>
      </c>
      <c r="G41" s="3">
        <f t="shared" si="1"/>
        <v>6.0971973762671494E-2</v>
      </c>
    </row>
    <row r="42" spans="1:7" x14ac:dyDescent="0.2">
      <c r="A42" s="1">
        <v>41246</v>
      </c>
      <c r="B42" s="2">
        <v>127.24</v>
      </c>
      <c r="C42" s="2">
        <v>72.2</v>
      </c>
      <c r="E42" s="1">
        <v>41246</v>
      </c>
      <c r="F42" s="3">
        <f t="shared" si="1"/>
        <v>8.9604313694393589E-3</v>
      </c>
      <c r="G42" s="3">
        <f t="shared" si="1"/>
        <v>1.4472390051988304E-2</v>
      </c>
    </row>
    <row r="43" spans="1:7" x14ac:dyDescent="0.2">
      <c r="A43" s="1">
        <v>41276</v>
      </c>
      <c r="B43" s="2">
        <v>133.83000000000001</v>
      </c>
      <c r="C43" s="2">
        <v>70.78</v>
      </c>
      <c r="E43" s="1">
        <v>41276</v>
      </c>
      <c r="F43" s="3">
        <f t="shared" si="1"/>
        <v>5.1791889342974073E-2</v>
      </c>
      <c r="G43" s="3">
        <f t="shared" si="1"/>
        <v>-1.9667590027700799E-2</v>
      </c>
    </row>
    <row r="44" spans="1:7" x14ac:dyDescent="0.2">
      <c r="A44" s="1">
        <v>41306</v>
      </c>
      <c r="B44" s="2">
        <v>135.62</v>
      </c>
      <c r="C44" s="2">
        <v>74.150000000000006</v>
      </c>
      <c r="E44" s="1">
        <v>41306</v>
      </c>
      <c r="F44" s="3">
        <f t="shared" si="1"/>
        <v>1.3375177463946786E-2</v>
      </c>
      <c r="G44" s="3">
        <f t="shared" si="1"/>
        <v>4.7612319864368535E-2</v>
      </c>
    </row>
    <row r="45" spans="1:7" x14ac:dyDescent="0.2">
      <c r="A45" s="1">
        <v>41334</v>
      </c>
      <c r="B45" s="2">
        <v>140.69</v>
      </c>
      <c r="C45" s="2">
        <v>82.78</v>
      </c>
      <c r="E45" s="1">
        <v>41334</v>
      </c>
      <c r="F45" s="3">
        <f t="shared" si="1"/>
        <v>3.7383866686329315E-2</v>
      </c>
      <c r="G45" s="3">
        <f t="shared" si="1"/>
        <v>0.11638570465273079</v>
      </c>
    </row>
    <row r="46" spans="1:7" x14ac:dyDescent="0.2">
      <c r="A46" s="1">
        <v>41365</v>
      </c>
      <c r="B46" s="2">
        <v>143.37</v>
      </c>
      <c r="C46" s="2">
        <v>88.14</v>
      </c>
      <c r="E46" s="1">
        <v>41365</v>
      </c>
      <c r="F46" s="3">
        <f t="shared" si="1"/>
        <v>1.904897291918406E-2</v>
      </c>
      <c r="G46" s="3">
        <f t="shared" si="1"/>
        <v>6.4749939598936823E-2</v>
      </c>
    </row>
    <row r="47" spans="1:7" x14ac:dyDescent="0.2">
      <c r="A47" s="1">
        <v>41395</v>
      </c>
      <c r="B47" s="2">
        <v>146.71</v>
      </c>
      <c r="C47" s="2">
        <v>95.97</v>
      </c>
      <c r="E47" s="1">
        <v>41395</v>
      </c>
      <c r="F47" s="3">
        <f t="shared" si="1"/>
        <v>2.3296366045895356E-2</v>
      </c>
      <c r="G47" s="3">
        <f t="shared" si="1"/>
        <v>8.8835942818243696E-2</v>
      </c>
    </row>
    <row r="48" spans="1:7" x14ac:dyDescent="0.2">
      <c r="A48" s="1">
        <v>41428</v>
      </c>
      <c r="B48" s="2">
        <v>144.72999999999999</v>
      </c>
      <c r="C48" s="2">
        <v>99.29</v>
      </c>
      <c r="E48" s="1">
        <v>41428</v>
      </c>
      <c r="F48" s="3">
        <f t="shared" si="1"/>
        <v>-1.3496012541749147E-2</v>
      </c>
      <c r="G48" s="3">
        <f t="shared" si="1"/>
        <v>3.4594144003334382E-2</v>
      </c>
    </row>
    <row r="49" spans="1:7" x14ac:dyDescent="0.2">
      <c r="A49" s="1">
        <v>41456</v>
      </c>
      <c r="B49" s="2">
        <v>152.07</v>
      </c>
      <c r="C49" s="2">
        <v>101.87</v>
      </c>
      <c r="E49" s="1">
        <v>41456</v>
      </c>
      <c r="F49" s="3">
        <f t="shared" si="1"/>
        <v>5.0715124714986626E-2</v>
      </c>
      <c r="G49" s="3">
        <f t="shared" si="1"/>
        <v>2.5984489878134731E-2</v>
      </c>
    </row>
    <row r="50" spans="1:7" x14ac:dyDescent="0.2">
      <c r="A50" s="1">
        <v>41487</v>
      </c>
      <c r="B50" s="2">
        <v>147.63999999999999</v>
      </c>
      <c r="C50" s="2">
        <v>101.18</v>
      </c>
      <c r="E50" s="1">
        <v>41487</v>
      </c>
      <c r="F50" s="3">
        <f t="shared" si="1"/>
        <v>-2.9131321102124019E-2</v>
      </c>
      <c r="G50" s="3">
        <f t="shared" si="1"/>
        <v>-6.7733385687640535E-3</v>
      </c>
    </row>
    <row r="51" spans="1:7" x14ac:dyDescent="0.2">
      <c r="A51" s="1">
        <v>41520</v>
      </c>
      <c r="B51" s="2">
        <v>152.24</v>
      </c>
      <c r="C51" s="2">
        <v>114.4</v>
      </c>
      <c r="E51" s="1">
        <v>41520</v>
      </c>
      <c r="F51" s="3">
        <f t="shared" si="1"/>
        <v>3.1156868057437226E-2</v>
      </c>
      <c r="G51" s="3">
        <f t="shared" si="1"/>
        <v>0.13065823285234224</v>
      </c>
    </row>
    <row r="52" spans="1:7" x14ac:dyDescent="0.2">
      <c r="A52" s="1">
        <v>41548</v>
      </c>
      <c r="B52" s="2">
        <v>159.22999999999999</v>
      </c>
      <c r="C52" s="2">
        <v>127.06</v>
      </c>
      <c r="E52" s="1">
        <v>41548</v>
      </c>
      <c r="F52" s="3">
        <f t="shared" si="1"/>
        <v>4.5914345769836995E-2</v>
      </c>
      <c r="G52" s="3">
        <f t="shared" si="1"/>
        <v>0.11066433566433553</v>
      </c>
    </row>
    <row r="53" spans="1:7" x14ac:dyDescent="0.2">
      <c r="A53" s="1">
        <v>41579</v>
      </c>
      <c r="B53" s="2">
        <v>164.05</v>
      </c>
      <c r="C53" s="2">
        <v>131.19</v>
      </c>
      <c r="E53" s="1">
        <v>41579</v>
      </c>
      <c r="F53" s="3">
        <f t="shared" si="1"/>
        <v>3.0270677636123899E-2</v>
      </c>
      <c r="G53" s="3">
        <f t="shared" si="1"/>
        <v>3.2504328663623516E-2</v>
      </c>
    </row>
    <row r="54" spans="1:7" x14ac:dyDescent="0.2">
      <c r="A54" s="1">
        <v>41610</v>
      </c>
      <c r="B54" s="2">
        <v>168.18</v>
      </c>
      <c r="C54" s="2">
        <v>133.38</v>
      </c>
      <c r="E54" s="1">
        <v>41610</v>
      </c>
      <c r="F54" s="3">
        <f t="shared" si="1"/>
        <v>2.5175251447729252E-2</v>
      </c>
      <c r="G54" s="3">
        <f t="shared" si="1"/>
        <v>1.6693345529384951E-2</v>
      </c>
    </row>
    <row r="55" spans="1:7" x14ac:dyDescent="0.2">
      <c r="A55" s="1">
        <v>41641</v>
      </c>
      <c r="B55" s="2">
        <v>162.34</v>
      </c>
      <c r="C55" s="2">
        <v>122.4</v>
      </c>
      <c r="E55" s="1">
        <v>41641</v>
      </c>
      <c r="F55" s="3">
        <f t="shared" si="1"/>
        <v>-3.472469972648351E-2</v>
      </c>
      <c r="G55" s="3">
        <f t="shared" si="1"/>
        <v>-8.2321187584345368E-2</v>
      </c>
    </row>
    <row r="56" spans="1:7" x14ac:dyDescent="0.2">
      <c r="A56" s="1">
        <v>41673</v>
      </c>
      <c r="B56" s="2">
        <v>169.75</v>
      </c>
      <c r="C56" s="2">
        <v>126.69</v>
      </c>
      <c r="E56" s="1">
        <v>41673</v>
      </c>
      <c r="F56" s="3">
        <f t="shared" si="1"/>
        <v>4.5644942712824932E-2</v>
      </c>
      <c r="G56" s="3">
        <f t="shared" si="1"/>
        <v>3.5049019607843013E-2</v>
      </c>
    </row>
    <row r="57" spans="1:7" x14ac:dyDescent="0.2">
      <c r="A57" s="1">
        <v>41701</v>
      </c>
      <c r="B57" s="2">
        <v>171.14</v>
      </c>
      <c r="C57" s="2">
        <v>123.32</v>
      </c>
      <c r="E57" s="1">
        <v>41701</v>
      </c>
      <c r="F57" s="3">
        <f t="shared" si="1"/>
        <v>8.1885125184093521E-3</v>
      </c>
      <c r="G57" s="3">
        <f t="shared" si="1"/>
        <v>-2.6600363091009549E-2</v>
      </c>
    </row>
    <row r="58" spans="1:7" x14ac:dyDescent="0.2">
      <c r="A58" s="1">
        <v>41730</v>
      </c>
      <c r="B58" s="2">
        <v>172.38</v>
      </c>
      <c r="C58" s="2">
        <v>126.79</v>
      </c>
      <c r="E58" s="1">
        <v>41730</v>
      </c>
      <c r="F58" s="3">
        <f t="shared" si="1"/>
        <v>7.2455299754587976E-3</v>
      </c>
      <c r="G58" s="3">
        <f t="shared" si="1"/>
        <v>2.8138177100227146E-2</v>
      </c>
    </row>
    <row r="59" spans="1:7" x14ac:dyDescent="0.2">
      <c r="A59" s="1">
        <v>41760</v>
      </c>
      <c r="B59" s="2">
        <v>176.41</v>
      </c>
      <c r="C59" s="2">
        <v>133.66</v>
      </c>
      <c r="E59" s="1">
        <v>41760</v>
      </c>
      <c r="F59" s="3">
        <f t="shared" si="1"/>
        <v>2.3378582202111531E-2</v>
      </c>
      <c r="G59" s="3">
        <f t="shared" si="1"/>
        <v>5.4184083918290105E-2</v>
      </c>
    </row>
    <row r="60" spans="1:7" x14ac:dyDescent="0.2">
      <c r="A60" s="1">
        <v>41792</v>
      </c>
      <c r="B60" s="2">
        <v>180.03</v>
      </c>
      <c r="C60" s="2">
        <v>125.73</v>
      </c>
      <c r="E60" s="1">
        <v>41792</v>
      </c>
      <c r="F60" s="3">
        <f t="shared" si="1"/>
        <v>2.0520378663340999E-2</v>
      </c>
      <c r="G60" s="3">
        <f t="shared" si="1"/>
        <v>-5.9329642376178326E-2</v>
      </c>
    </row>
    <row r="61" spans="1:7" x14ac:dyDescent="0.2">
      <c r="A61" s="1">
        <v>41821</v>
      </c>
      <c r="B61" s="2">
        <v>177.53</v>
      </c>
      <c r="C61" s="2">
        <v>119.06</v>
      </c>
      <c r="E61" s="1">
        <v>41821</v>
      </c>
      <c r="F61" s="3">
        <f t="shared" si="1"/>
        <v>-1.3886574459812229E-2</v>
      </c>
      <c r="G61" s="3">
        <f t="shared" si="1"/>
        <v>-5.3050186908454644E-2</v>
      </c>
    </row>
    <row r="62" spans="1:7" x14ac:dyDescent="0.2">
      <c r="A62" s="1">
        <v>41852</v>
      </c>
      <c r="B62" s="2">
        <v>184.61</v>
      </c>
      <c r="C62" s="2">
        <v>126.06</v>
      </c>
      <c r="E62" s="1">
        <v>41852</v>
      </c>
      <c r="F62" s="3">
        <f t="shared" si="1"/>
        <v>3.9880583563341565E-2</v>
      </c>
      <c r="G62" s="3">
        <f t="shared" si="1"/>
        <v>5.8793885435914683E-2</v>
      </c>
    </row>
    <row r="63" spans="1:7" x14ac:dyDescent="0.2">
      <c r="A63" s="1">
        <v>41884</v>
      </c>
      <c r="B63" s="2">
        <v>181.99</v>
      </c>
      <c r="C63" s="2">
        <v>126.64</v>
      </c>
      <c r="E63" s="1">
        <v>41884</v>
      </c>
      <c r="F63" s="3">
        <f t="shared" si="1"/>
        <v>-1.4192080602350887E-2</v>
      </c>
      <c r="G63" s="3">
        <f t="shared" si="1"/>
        <v>4.6009836585751973E-3</v>
      </c>
    </row>
    <row r="64" spans="1:7" x14ac:dyDescent="0.2">
      <c r="A64" s="1">
        <v>41913</v>
      </c>
      <c r="B64" s="2">
        <v>186.4</v>
      </c>
      <c r="C64" s="2">
        <v>124.19</v>
      </c>
      <c r="E64" s="1">
        <v>41913</v>
      </c>
      <c r="F64" s="3">
        <f t="shared" si="1"/>
        <v>2.4232100664871581E-2</v>
      </c>
      <c r="G64" s="3">
        <f t="shared" si="1"/>
        <v>-1.9346178142766957E-2</v>
      </c>
    </row>
    <row r="65" spans="1:7" x14ac:dyDescent="0.2">
      <c r="A65" s="1">
        <v>41946</v>
      </c>
      <c r="B65" s="2">
        <v>191.4</v>
      </c>
      <c r="C65" s="2">
        <v>134.36000000000001</v>
      </c>
      <c r="E65" s="1">
        <v>41946</v>
      </c>
      <c r="F65" s="3">
        <f t="shared" si="1"/>
        <v>2.682403433476388E-2</v>
      </c>
      <c r="G65" s="3">
        <f t="shared" si="1"/>
        <v>8.1890651421209659E-2</v>
      </c>
    </row>
    <row r="66" spans="1:7" x14ac:dyDescent="0.2">
      <c r="A66" s="1">
        <v>41974</v>
      </c>
      <c r="B66" s="2">
        <v>190.1</v>
      </c>
      <c r="C66" s="2">
        <v>132.38999999999999</v>
      </c>
      <c r="E66" s="1">
        <v>41974</v>
      </c>
      <c r="F66" s="3">
        <f t="shared" si="1"/>
        <v>-6.7920585161964642E-3</v>
      </c>
      <c r="G66" s="3">
        <f t="shared" si="1"/>
        <v>-1.4662101816016904E-2</v>
      </c>
    </row>
  </sheetData>
  <mergeCells count="3">
    <mergeCell ref="A1:H1"/>
    <mergeCell ref="A3:C3"/>
    <mergeCell ref="E3:G3"/>
  </mergeCells>
  <printOptions headings="1" gridLines="1"/>
  <pageMargins left="0.7" right="0.7" top="0.75" bottom="0.75" header="0.3" footer="0.3"/>
  <pageSetup orientation="portrait" verticalDpi="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72"/>
  <sheetViews>
    <sheetView topLeftCell="A10" workbookViewId="0">
      <selection activeCell="A10" sqref="A10:A72"/>
    </sheetView>
  </sheetViews>
  <sheetFormatPr defaultRowHeight="14.25" x14ac:dyDescent="0.2"/>
  <cols>
    <col min="1" max="1" width="9.375" style="1" bestFit="1" customWidth="1"/>
    <col min="2" max="3" width="9" style="2"/>
    <col min="8" max="8" width="35.625" bestFit="1" customWidth="1"/>
  </cols>
  <sheetData>
    <row r="1" spans="1:8" ht="18" x14ac:dyDescent="0.25">
      <c r="A1" s="34" t="s">
        <v>51</v>
      </c>
      <c r="B1" s="34"/>
      <c r="C1" s="34"/>
      <c r="D1" s="34"/>
      <c r="E1" s="34"/>
      <c r="F1" s="34"/>
      <c r="G1" s="34"/>
      <c r="H1" s="34"/>
    </row>
    <row r="2" spans="1:8" ht="15" x14ac:dyDescent="0.25">
      <c r="E2" s="35" t="s">
        <v>5</v>
      </c>
      <c r="F2" s="35"/>
      <c r="G2" s="35"/>
      <c r="H2" s="35"/>
    </row>
    <row r="3" spans="1:8" ht="30" x14ac:dyDescent="0.25">
      <c r="E3" s="8"/>
      <c r="F3" s="8"/>
      <c r="G3" s="10" t="s">
        <v>9</v>
      </c>
    </row>
    <row r="4" spans="1:8" x14ac:dyDescent="0.2">
      <c r="E4" t="s">
        <v>6</v>
      </c>
      <c r="F4" s="4"/>
      <c r="G4" s="4">
        <f t="shared" ref="G4" si="0">INTERCEPT(G12:G72,$F$12:$F$72)</f>
        <v>5.8532557555632386E-3</v>
      </c>
      <c r="H4" t="e">
        <f ca="1">getformula(G4)</f>
        <v>#NAME?</v>
      </c>
    </row>
    <row r="5" spans="1:8" x14ac:dyDescent="0.2">
      <c r="E5" t="s">
        <v>7</v>
      </c>
      <c r="F5" s="4"/>
      <c r="G5" s="4">
        <f t="shared" ref="G5" si="1">SLOPE(G12:G72,$F$12:$F$72)</f>
        <v>1.0417434963862784</v>
      </c>
      <c r="H5" t="e">
        <f ca="1">getformula(G5)</f>
        <v>#NAME?</v>
      </c>
    </row>
    <row r="6" spans="1:8" x14ac:dyDescent="0.2">
      <c r="E6" t="s">
        <v>8</v>
      </c>
      <c r="F6" s="4"/>
      <c r="G6" s="4">
        <f t="shared" ref="G6" si="2">RSQ(G12:G72,$F$12:$F$72)</f>
        <v>0.40771243287193198</v>
      </c>
      <c r="H6" t="e">
        <f ca="1">getformula(G6)</f>
        <v>#NAME?</v>
      </c>
    </row>
    <row r="9" spans="1:8" ht="15" x14ac:dyDescent="0.25">
      <c r="A9" s="35" t="s">
        <v>3</v>
      </c>
      <c r="B9" s="35"/>
      <c r="C9" s="35"/>
      <c r="E9" s="35" t="s">
        <v>4</v>
      </c>
      <c r="F9" s="35"/>
      <c r="G9" s="35"/>
    </row>
    <row r="10" spans="1:8" ht="15" x14ac:dyDescent="0.25">
      <c r="A10" s="5" t="s">
        <v>0</v>
      </c>
      <c r="B10" s="6" t="s">
        <v>1</v>
      </c>
      <c r="C10" s="6" t="s">
        <v>2</v>
      </c>
      <c r="E10" s="5" t="s">
        <v>0</v>
      </c>
      <c r="F10" s="6" t="s">
        <v>1</v>
      </c>
      <c r="G10" s="6" t="s">
        <v>2</v>
      </c>
    </row>
    <row r="11" spans="1:8" x14ac:dyDescent="0.2">
      <c r="A11" s="1">
        <v>40119</v>
      </c>
      <c r="B11" s="2">
        <v>91.98</v>
      </c>
      <c r="C11" s="2">
        <v>46.69</v>
      </c>
      <c r="E11" s="1">
        <v>40119</v>
      </c>
      <c r="F11" s="2"/>
      <c r="G11" s="2"/>
    </row>
    <row r="12" spans="1:8" x14ac:dyDescent="0.2">
      <c r="A12" s="1">
        <v>40148</v>
      </c>
      <c r="B12" s="2">
        <v>93.77</v>
      </c>
      <c r="C12" s="2">
        <v>48.23</v>
      </c>
      <c r="E12" s="1">
        <v>40148</v>
      </c>
      <c r="F12" s="3">
        <f t="shared" ref="F12:F43" si="3">B12/B11-1</f>
        <v>1.9460752337464582E-2</v>
      </c>
      <c r="G12" s="3">
        <f t="shared" ref="G12:G43" si="4">C12/C11-1</f>
        <v>3.2983508245877147E-2</v>
      </c>
      <c r="H12" t="e">
        <f ca="1">getformula(G12)</f>
        <v>#NAME?</v>
      </c>
    </row>
    <row r="13" spans="1:8" x14ac:dyDescent="0.2">
      <c r="A13" s="1">
        <v>40182</v>
      </c>
      <c r="B13" s="2">
        <v>90.39</v>
      </c>
      <c r="C13" s="2">
        <v>53.99</v>
      </c>
      <c r="E13" s="1">
        <v>40182</v>
      </c>
      <c r="F13" s="3">
        <f t="shared" si="3"/>
        <v>-3.6045643596032795E-2</v>
      </c>
      <c r="G13" s="3">
        <f t="shared" si="4"/>
        <v>0.11942774206925155</v>
      </c>
      <c r="H13" t="e">
        <f ca="1">getformula(G13)</f>
        <v>#NAME?</v>
      </c>
    </row>
    <row r="14" spans="1:8" x14ac:dyDescent="0.2">
      <c r="A14" s="1">
        <v>40210</v>
      </c>
      <c r="B14" s="2">
        <v>93.19</v>
      </c>
      <c r="C14" s="2">
        <v>56.66</v>
      </c>
      <c r="E14" s="1">
        <v>40210</v>
      </c>
      <c r="F14" s="3">
        <f t="shared" si="3"/>
        <v>3.0976877973227124E-2</v>
      </c>
      <c r="G14" s="3">
        <f t="shared" si="4"/>
        <v>4.9453602518984896E-2</v>
      </c>
    </row>
    <row r="15" spans="1:8" x14ac:dyDescent="0.2">
      <c r="A15" s="1">
        <v>40238</v>
      </c>
      <c r="B15" s="2">
        <v>98.79</v>
      </c>
      <c r="C15" s="2">
        <v>65.13</v>
      </c>
      <c r="E15" s="1">
        <v>40238</v>
      </c>
      <c r="F15" s="3">
        <f t="shared" si="3"/>
        <v>6.0092284579890576E-2</v>
      </c>
      <c r="G15" s="3">
        <f t="shared" si="4"/>
        <v>0.14948817507942103</v>
      </c>
    </row>
    <row r="16" spans="1:8" x14ac:dyDescent="0.2">
      <c r="A16" s="1">
        <v>40269</v>
      </c>
      <c r="B16" s="2">
        <v>100.35</v>
      </c>
      <c r="C16" s="2">
        <v>64.97</v>
      </c>
      <c r="E16" s="1">
        <v>40269</v>
      </c>
      <c r="F16" s="3">
        <f t="shared" si="3"/>
        <v>1.579107197084717E-2</v>
      </c>
      <c r="G16" s="3">
        <f t="shared" si="4"/>
        <v>-2.4566252111162257E-3</v>
      </c>
    </row>
    <row r="17" spans="1:7" x14ac:dyDescent="0.2">
      <c r="A17" s="1">
        <v>40301</v>
      </c>
      <c r="B17" s="2">
        <v>92.33</v>
      </c>
      <c r="C17" s="2">
        <v>57.91</v>
      </c>
      <c r="E17" s="1">
        <v>40301</v>
      </c>
      <c r="F17" s="3">
        <f t="shared" si="3"/>
        <v>-7.9920279023418028E-2</v>
      </c>
      <c r="G17" s="3">
        <f t="shared" si="4"/>
        <v>-0.10866553794058798</v>
      </c>
    </row>
    <row r="18" spans="1:7" x14ac:dyDescent="0.2">
      <c r="A18" s="1">
        <v>40330</v>
      </c>
      <c r="B18" s="2">
        <v>87.48</v>
      </c>
      <c r="C18" s="2">
        <v>56.61</v>
      </c>
      <c r="E18" s="1">
        <v>40330</v>
      </c>
      <c r="F18" s="3">
        <f t="shared" si="3"/>
        <v>-5.2528972165060028E-2</v>
      </c>
      <c r="G18" s="3">
        <f t="shared" si="4"/>
        <v>-2.2448627180106984E-2</v>
      </c>
    </row>
    <row r="19" spans="1:7" x14ac:dyDescent="0.2">
      <c r="A19" s="1">
        <v>40360</v>
      </c>
      <c r="B19" s="2">
        <v>93.6</v>
      </c>
      <c r="C19" s="2">
        <v>61.48</v>
      </c>
      <c r="E19" s="1">
        <v>40360</v>
      </c>
      <c r="F19" s="3">
        <f t="shared" si="3"/>
        <v>6.9958847736625307E-2</v>
      </c>
      <c r="G19" s="3">
        <f t="shared" si="4"/>
        <v>8.602720367426242E-2</v>
      </c>
    </row>
    <row r="20" spans="1:7" x14ac:dyDescent="0.2">
      <c r="A20" s="1">
        <v>40392</v>
      </c>
      <c r="B20" s="2">
        <v>89.36</v>
      </c>
      <c r="C20" s="2">
        <v>55.49</v>
      </c>
      <c r="E20" s="1">
        <v>40392</v>
      </c>
      <c r="F20" s="3">
        <f t="shared" si="3"/>
        <v>-4.5299145299145249E-2</v>
      </c>
      <c r="G20" s="3">
        <f t="shared" si="4"/>
        <v>-9.7430058555627808E-2</v>
      </c>
    </row>
    <row r="21" spans="1:7" x14ac:dyDescent="0.2">
      <c r="A21" s="1">
        <v>40422</v>
      </c>
      <c r="B21" s="2">
        <v>97.33</v>
      </c>
      <c r="C21" s="2">
        <v>60.4</v>
      </c>
      <c r="E21" s="1">
        <v>40422</v>
      </c>
      <c r="F21" s="3">
        <f t="shared" si="3"/>
        <v>8.9189794091315999E-2</v>
      </c>
      <c r="G21" s="3">
        <f t="shared" si="4"/>
        <v>8.8484411605694646E-2</v>
      </c>
    </row>
    <row r="22" spans="1:7" x14ac:dyDescent="0.2">
      <c r="A22" s="1">
        <v>40452</v>
      </c>
      <c r="B22" s="2">
        <v>101.01</v>
      </c>
      <c r="C22" s="2">
        <v>64.12</v>
      </c>
      <c r="E22" s="1">
        <v>40452</v>
      </c>
      <c r="F22" s="3">
        <f t="shared" si="3"/>
        <v>3.7809514024452984E-2</v>
      </c>
      <c r="G22" s="3">
        <f t="shared" si="4"/>
        <v>6.1589403973510093E-2</v>
      </c>
    </row>
    <row r="23" spans="1:7" x14ac:dyDescent="0.2">
      <c r="A23" s="1">
        <v>40483</v>
      </c>
      <c r="B23" s="2">
        <v>101.01</v>
      </c>
      <c r="C23" s="2">
        <v>58.24</v>
      </c>
      <c r="E23" s="1">
        <v>40483</v>
      </c>
      <c r="F23" s="3">
        <f t="shared" si="3"/>
        <v>0</v>
      </c>
      <c r="G23" s="3">
        <f t="shared" si="4"/>
        <v>-9.1703056768558944E-2</v>
      </c>
    </row>
    <row r="24" spans="1:7" x14ac:dyDescent="0.2">
      <c r="A24" s="1">
        <v>40513</v>
      </c>
      <c r="B24" s="2">
        <v>107.75</v>
      </c>
      <c r="C24" s="2">
        <v>59.6</v>
      </c>
      <c r="E24" s="1">
        <v>40513</v>
      </c>
      <c r="F24" s="3">
        <f t="shared" si="3"/>
        <v>6.6726066726066735E-2</v>
      </c>
      <c r="G24" s="3">
        <f t="shared" si="4"/>
        <v>2.3351648351648269E-2</v>
      </c>
    </row>
    <row r="25" spans="1:7" x14ac:dyDescent="0.2">
      <c r="A25" s="1">
        <v>40546</v>
      </c>
      <c r="B25" s="2">
        <v>110.29</v>
      </c>
      <c r="C25" s="2">
        <v>63.45</v>
      </c>
      <c r="E25" s="1">
        <v>40546</v>
      </c>
      <c r="F25" s="3">
        <f t="shared" si="3"/>
        <v>2.3573085846867903E-2</v>
      </c>
      <c r="G25" s="3">
        <f t="shared" si="4"/>
        <v>6.4597315436241587E-2</v>
      </c>
    </row>
    <row r="26" spans="1:7" x14ac:dyDescent="0.2">
      <c r="A26" s="1">
        <v>40575</v>
      </c>
      <c r="B26" s="2">
        <v>114.06</v>
      </c>
      <c r="C26" s="2">
        <v>66.14</v>
      </c>
      <c r="E26" s="1">
        <v>40575</v>
      </c>
      <c r="F26" s="3">
        <f t="shared" si="3"/>
        <v>3.4182609484087356E-2</v>
      </c>
      <c r="G26" s="3">
        <f t="shared" si="4"/>
        <v>4.239558707643809E-2</v>
      </c>
    </row>
    <row r="27" spans="1:7" x14ac:dyDescent="0.2">
      <c r="A27" s="1">
        <v>40603</v>
      </c>
      <c r="B27" s="2">
        <v>114.09</v>
      </c>
      <c r="C27" s="2">
        <v>67.91</v>
      </c>
      <c r="E27" s="1">
        <v>40603</v>
      </c>
      <c r="F27" s="3">
        <f t="shared" si="3"/>
        <v>2.6301946344031712E-4</v>
      </c>
      <c r="G27" s="3">
        <f t="shared" si="4"/>
        <v>2.6761415179921366E-2</v>
      </c>
    </row>
    <row r="28" spans="1:7" x14ac:dyDescent="0.2">
      <c r="A28" s="1">
        <v>40634</v>
      </c>
      <c r="B28" s="2">
        <v>117.46</v>
      </c>
      <c r="C28" s="2">
        <v>73.28</v>
      </c>
      <c r="E28" s="1">
        <v>40634</v>
      </c>
      <c r="F28" s="3">
        <f t="shared" si="3"/>
        <v>2.9538083968796425E-2</v>
      </c>
      <c r="G28" s="3">
        <f t="shared" si="4"/>
        <v>7.9075246649978004E-2</v>
      </c>
    </row>
    <row r="29" spans="1:7" x14ac:dyDescent="0.2">
      <c r="A29" s="1">
        <v>40665</v>
      </c>
      <c r="B29" s="2">
        <v>116.11</v>
      </c>
      <c r="C29" s="2">
        <v>72.05</v>
      </c>
      <c r="E29" s="1">
        <v>40665</v>
      </c>
      <c r="F29" s="3">
        <f t="shared" si="3"/>
        <v>-1.1493274306146772E-2</v>
      </c>
      <c r="G29" s="3">
        <f t="shared" si="4"/>
        <v>-1.6784934497816595E-2</v>
      </c>
    </row>
    <row r="30" spans="1:7" x14ac:dyDescent="0.2">
      <c r="A30" s="1">
        <v>40695</v>
      </c>
      <c r="B30" s="2">
        <v>114.17</v>
      </c>
      <c r="C30" s="2">
        <v>68.260000000000005</v>
      </c>
      <c r="E30" s="1">
        <v>40695</v>
      </c>
      <c r="F30" s="3">
        <f t="shared" si="3"/>
        <v>-1.6708293859271306E-2</v>
      </c>
      <c r="G30" s="3">
        <f t="shared" si="4"/>
        <v>-5.26023594725884E-2</v>
      </c>
    </row>
    <row r="31" spans="1:7" x14ac:dyDescent="0.2">
      <c r="A31" s="1">
        <v>40725</v>
      </c>
      <c r="B31" s="2">
        <v>111.83</v>
      </c>
      <c r="C31" s="2">
        <v>65.069999999999993</v>
      </c>
      <c r="E31" s="1">
        <v>40725</v>
      </c>
      <c r="F31" s="3">
        <f t="shared" si="3"/>
        <v>-2.0495751948848229E-2</v>
      </c>
      <c r="G31" s="3">
        <f t="shared" si="4"/>
        <v>-4.6733079402285549E-2</v>
      </c>
    </row>
    <row r="32" spans="1:7" x14ac:dyDescent="0.2">
      <c r="A32" s="1">
        <v>40756</v>
      </c>
      <c r="B32" s="2">
        <v>105.74</v>
      </c>
      <c r="C32" s="2">
        <v>62.15</v>
      </c>
      <c r="E32" s="1">
        <v>40756</v>
      </c>
      <c r="F32" s="3">
        <f t="shared" si="3"/>
        <v>-5.4457658946615473E-2</v>
      </c>
      <c r="G32" s="3">
        <f t="shared" si="4"/>
        <v>-4.4874750268941055E-2</v>
      </c>
    </row>
    <row r="33" spans="1:7" x14ac:dyDescent="0.2">
      <c r="A33" s="1">
        <v>40787</v>
      </c>
      <c r="B33" s="2">
        <v>98.28</v>
      </c>
      <c r="C33" s="2">
        <v>56.25</v>
      </c>
      <c r="E33" s="1">
        <v>40787</v>
      </c>
      <c r="F33" s="3">
        <f t="shared" si="3"/>
        <v>-7.0550406657839959E-2</v>
      </c>
      <c r="G33" s="3">
        <f t="shared" si="4"/>
        <v>-9.4931617055510786E-2</v>
      </c>
    </row>
    <row r="34" spans="1:7" x14ac:dyDescent="0.2">
      <c r="A34" s="1">
        <v>40819</v>
      </c>
      <c r="B34" s="2">
        <v>109</v>
      </c>
      <c r="C34" s="2">
        <v>61.16</v>
      </c>
      <c r="E34" s="1">
        <v>40819</v>
      </c>
      <c r="F34" s="3">
        <f t="shared" si="3"/>
        <v>0.10907610907610898</v>
      </c>
      <c r="G34" s="3">
        <f t="shared" si="4"/>
        <v>8.7288888888888749E-2</v>
      </c>
    </row>
    <row r="35" spans="1:7" x14ac:dyDescent="0.2">
      <c r="A35" s="1">
        <v>40848</v>
      </c>
      <c r="B35" s="2">
        <v>108.75</v>
      </c>
      <c r="C35" s="2">
        <v>64.260000000000005</v>
      </c>
      <c r="E35" s="1">
        <v>40848</v>
      </c>
      <c r="F35" s="3">
        <f t="shared" si="3"/>
        <v>-2.2935779816514179E-3</v>
      </c>
      <c r="G35" s="3">
        <f t="shared" si="4"/>
        <v>5.0686723348593921E-2</v>
      </c>
    </row>
    <row r="36" spans="1:7" x14ac:dyDescent="0.2">
      <c r="A36" s="1">
        <v>40878</v>
      </c>
      <c r="B36" s="2">
        <v>109.86</v>
      </c>
      <c r="C36" s="2">
        <v>68.62</v>
      </c>
      <c r="E36" s="1">
        <v>40878</v>
      </c>
      <c r="F36" s="3">
        <f t="shared" si="3"/>
        <v>1.0206896551724132E-2</v>
      </c>
      <c r="G36" s="3">
        <f t="shared" si="4"/>
        <v>6.7849361967009081E-2</v>
      </c>
    </row>
    <row r="37" spans="1:7" x14ac:dyDescent="0.2">
      <c r="A37" s="1">
        <v>40911</v>
      </c>
      <c r="B37" s="2">
        <v>114.76</v>
      </c>
      <c r="C37" s="2">
        <v>69.400000000000006</v>
      </c>
      <c r="E37" s="1">
        <v>40911</v>
      </c>
      <c r="F37" s="3">
        <f t="shared" si="3"/>
        <v>4.4602221008556375E-2</v>
      </c>
      <c r="G37" s="3">
        <f t="shared" si="4"/>
        <v>1.1366948411541733E-2</v>
      </c>
    </row>
    <row r="38" spans="1:7" x14ac:dyDescent="0.2">
      <c r="A38" s="1">
        <v>40940</v>
      </c>
      <c r="B38" s="2">
        <v>119.71</v>
      </c>
      <c r="C38" s="2">
        <v>70.53</v>
      </c>
      <c r="E38" s="1">
        <v>40940</v>
      </c>
      <c r="F38" s="3">
        <f t="shared" si="3"/>
        <v>4.3133495991634518E-2</v>
      </c>
      <c r="G38" s="3">
        <f t="shared" si="4"/>
        <v>1.6282420749279547E-2</v>
      </c>
    </row>
    <row r="39" spans="1:7" x14ac:dyDescent="0.2">
      <c r="A39" s="1">
        <v>40969</v>
      </c>
      <c r="B39" s="2">
        <v>123.64</v>
      </c>
      <c r="C39" s="2">
        <v>69.989999999999995</v>
      </c>
      <c r="E39" s="1">
        <v>40969</v>
      </c>
      <c r="F39" s="3">
        <f t="shared" si="3"/>
        <v>3.2829337565783989E-2</v>
      </c>
      <c r="G39" s="3">
        <f t="shared" si="4"/>
        <v>-7.6563164610804479E-3</v>
      </c>
    </row>
    <row r="40" spans="1:7" x14ac:dyDescent="0.2">
      <c r="A40" s="1">
        <v>41001</v>
      </c>
      <c r="B40" s="2">
        <v>122.85</v>
      </c>
      <c r="C40" s="2">
        <v>72.27</v>
      </c>
      <c r="E40" s="1">
        <v>41001</v>
      </c>
      <c r="F40" s="3">
        <f t="shared" si="3"/>
        <v>-6.3895179553542514E-3</v>
      </c>
      <c r="G40" s="3">
        <f t="shared" si="4"/>
        <v>3.2576082297470998E-2</v>
      </c>
    </row>
    <row r="41" spans="1:7" x14ac:dyDescent="0.2">
      <c r="A41" s="1">
        <v>41030</v>
      </c>
      <c r="B41" s="2">
        <v>115.45</v>
      </c>
      <c r="C41" s="2">
        <v>65.89</v>
      </c>
      <c r="E41" s="1">
        <v>41030</v>
      </c>
      <c r="F41" s="3">
        <f t="shared" si="3"/>
        <v>-6.0236060236060207E-2</v>
      </c>
      <c r="G41" s="3">
        <f t="shared" si="4"/>
        <v>-8.8280060882800604E-2</v>
      </c>
    </row>
    <row r="42" spans="1:7" x14ac:dyDescent="0.2">
      <c r="A42" s="1">
        <v>41061</v>
      </c>
      <c r="B42" s="2">
        <v>120.2</v>
      </c>
      <c r="C42" s="2">
        <v>70.33</v>
      </c>
      <c r="E42" s="1">
        <v>41061</v>
      </c>
      <c r="F42" s="3">
        <f t="shared" si="3"/>
        <v>4.1143352100476482E-2</v>
      </c>
      <c r="G42" s="3">
        <f t="shared" si="4"/>
        <v>6.7385035665503024E-2</v>
      </c>
    </row>
    <row r="43" spans="1:7" x14ac:dyDescent="0.2">
      <c r="A43" s="1">
        <v>41092</v>
      </c>
      <c r="B43" s="2">
        <v>121.85</v>
      </c>
      <c r="C43" s="2">
        <v>69.959999999999994</v>
      </c>
      <c r="E43" s="1">
        <v>41092</v>
      </c>
      <c r="F43" s="3">
        <f t="shared" si="3"/>
        <v>1.3727121464226277E-2</v>
      </c>
      <c r="G43" s="3">
        <f t="shared" si="4"/>
        <v>-5.2609128394711657E-3</v>
      </c>
    </row>
    <row r="44" spans="1:7" x14ac:dyDescent="0.2">
      <c r="A44" s="1">
        <v>41122</v>
      </c>
      <c r="B44" s="2">
        <v>124.58</v>
      </c>
      <c r="C44" s="2">
        <v>67.989999999999995</v>
      </c>
      <c r="E44" s="1">
        <v>41122</v>
      </c>
      <c r="F44" s="3">
        <f t="shared" ref="F44:F72" si="5">B44/B43-1</f>
        <v>2.2404595814526029E-2</v>
      </c>
      <c r="G44" s="3">
        <f t="shared" ref="G44:G72" si="6">C44/C43-1</f>
        <v>-2.8158947970268744E-2</v>
      </c>
    </row>
    <row r="45" spans="1:7" x14ac:dyDescent="0.2">
      <c r="A45" s="1">
        <v>41156</v>
      </c>
      <c r="B45" s="2">
        <v>127.79</v>
      </c>
      <c r="C45" s="2">
        <v>66.28</v>
      </c>
      <c r="E45" s="1">
        <v>41156</v>
      </c>
      <c r="F45" s="3">
        <f t="shared" si="5"/>
        <v>2.5766575694333049E-2</v>
      </c>
      <c r="G45" s="3">
        <f t="shared" si="6"/>
        <v>-2.5150757464332929E-2</v>
      </c>
    </row>
    <row r="46" spans="1:7" x14ac:dyDescent="0.2">
      <c r="A46" s="1">
        <v>41183</v>
      </c>
      <c r="B46" s="2">
        <v>125.41</v>
      </c>
      <c r="C46" s="2">
        <v>67.08</v>
      </c>
      <c r="E46" s="1">
        <v>41183</v>
      </c>
      <c r="F46" s="3">
        <f t="shared" si="5"/>
        <v>-1.8624305501212968E-2</v>
      </c>
      <c r="G46" s="3">
        <f t="shared" si="6"/>
        <v>1.2070006035002967E-2</v>
      </c>
    </row>
    <row r="47" spans="1:7" x14ac:dyDescent="0.2">
      <c r="A47" s="1">
        <v>41214</v>
      </c>
      <c r="B47" s="2">
        <v>126.11</v>
      </c>
      <c r="C47" s="2">
        <v>71.17</v>
      </c>
      <c r="E47" s="1">
        <v>41214</v>
      </c>
      <c r="F47" s="3">
        <f t="shared" si="5"/>
        <v>5.5816920500757483E-3</v>
      </c>
      <c r="G47" s="3">
        <f t="shared" si="6"/>
        <v>6.0971973762671494E-2</v>
      </c>
    </row>
    <row r="48" spans="1:7" x14ac:dyDescent="0.2">
      <c r="A48" s="1">
        <v>41246</v>
      </c>
      <c r="B48" s="2">
        <v>127.24</v>
      </c>
      <c r="C48" s="2">
        <v>72.2</v>
      </c>
      <c r="E48" s="1">
        <v>41246</v>
      </c>
      <c r="F48" s="3">
        <f t="shared" si="5"/>
        <v>8.9604313694393589E-3</v>
      </c>
      <c r="G48" s="3">
        <f t="shared" si="6"/>
        <v>1.4472390051988304E-2</v>
      </c>
    </row>
    <row r="49" spans="1:7" x14ac:dyDescent="0.2">
      <c r="A49" s="1">
        <v>41276</v>
      </c>
      <c r="B49" s="2">
        <v>133.83000000000001</v>
      </c>
      <c r="C49" s="2">
        <v>70.78</v>
      </c>
      <c r="E49" s="1">
        <v>41276</v>
      </c>
      <c r="F49" s="3">
        <f t="shared" si="5"/>
        <v>5.1791889342974073E-2</v>
      </c>
      <c r="G49" s="3">
        <f t="shared" si="6"/>
        <v>-1.9667590027700799E-2</v>
      </c>
    </row>
    <row r="50" spans="1:7" x14ac:dyDescent="0.2">
      <c r="A50" s="1">
        <v>41306</v>
      </c>
      <c r="B50" s="2">
        <v>135.62</v>
      </c>
      <c r="C50" s="2">
        <v>74.150000000000006</v>
      </c>
      <c r="E50" s="1">
        <v>41306</v>
      </c>
      <c r="F50" s="3">
        <f t="shared" si="5"/>
        <v>1.3375177463946786E-2</v>
      </c>
      <c r="G50" s="3">
        <f t="shared" si="6"/>
        <v>4.7612319864368535E-2</v>
      </c>
    </row>
    <row r="51" spans="1:7" x14ac:dyDescent="0.2">
      <c r="A51" s="1">
        <v>41334</v>
      </c>
      <c r="B51" s="2">
        <v>140.69</v>
      </c>
      <c r="C51" s="2">
        <v>82.78</v>
      </c>
      <c r="E51" s="1">
        <v>41334</v>
      </c>
      <c r="F51" s="3">
        <f t="shared" si="5"/>
        <v>3.7383866686329315E-2</v>
      </c>
      <c r="G51" s="3">
        <f t="shared" si="6"/>
        <v>0.11638570465273079</v>
      </c>
    </row>
    <row r="52" spans="1:7" x14ac:dyDescent="0.2">
      <c r="A52" s="1">
        <v>41365</v>
      </c>
      <c r="B52" s="2">
        <v>143.37</v>
      </c>
      <c r="C52" s="2">
        <v>88.14</v>
      </c>
      <c r="E52" s="1">
        <v>41365</v>
      </c>
      <c r="F52" s="3">
        <f t="shared" si="5"/>
        <v>1.904897291918406E-2</v>
      </c>
      <c r="G52" s="3">
        <f t="shared" si="6"/>
        <v>6.4749939598936823E-2</v>
      </c>
    </row>
    <row r="53" spans="1:7" x14ac:dyDescent="0.2">
      <c r="A53" s="1">
        <v>41395</v>
      </c>
      <c r="B53" s="2">
        <v>146.71</v>
      </c>
      <c r="C53" s="2">
        <v>95.97</v>
      </c>
      <c r="E53" s="1">
        <v>41395</v>
      </c>
      <c r="F53" s="3">
        <f t="shared" si="5"/>
        <v>2.3296366045895356E-2</v>
      </c>
      <c r="G53" s="3">
        <f t="shared" si="6"/>
        <v>8.8835942818243696E-2</v>
      </c>
    </row>
    <row r="54" spans="1:7" x14ac:dyDescent="0.2">
      <c r="A54" s="1">
        <v>41428</v>
      </c>
      <c r="B54" s="2">
        <v>144.72999999999999</v>
      </c>
      <c r="C54" s="2">
        <v>99.29</v>
      </c>
      <c r="E54" s="1">
        <v>41428</v>
      </c>
      <c r="F54" s="3">
        <f t="shared" si="5"/>
        <v>-1.3496012541749147E-2</v>
      </c>
      <c r="G54" s="3">
        <f t="shared" si="6"/>
        <v>3.4594144003334382E-2</v>
      </c>
    </row>
    <row r="55" spans="1:7" x14ac:dyDescent="0.2">
      <c r="A55" s="1">
        <v>41456</v>
      </c>
      <c r="B55" s="2">
        <v>152.07</v>
      </c>
      <c r="C55" s="2">
        <v>101.87</v>
      </c>
      <c r="E55" s="1">
        <v>41456</v>
      </c>
      <c r="F55" s="3">
        <f t="shared" si="5"/>
        <v>5.0715124714986626E-2</v>
      </c>
      <c r="G55" s="3">
        <f t="shared" si="6"/>
        <v>2.5984489878134731E-2</v>
      </c>
    </row>
    <row r="56" spans="1:7" x14ac:dyDescent="0.2">
      <c r="A56" s="1">
        <v>41487</v>
      </c>
      <c r="B56" s="2">
        <v>147.63999999999999</v>
      </c>
      <c r="C56" s="2">
        <v>101.18</v>
      </c>
      <c r="E56" s="1">
        <v>41487</v>
      </c>
      <c r="F56" s="3">
        <f t="shared" si="5"/>
        <v>-2.9131321102124019E-2</v>
      </c>
      <c r="G56" s="3">
        <f t="shared" si="6"/>
        <v>-6.7733385687640535E-3</v>
      </c>
    </row>
    <row r="57" spans="1:7" x14ac:dyDescent="0.2">
      <c r="A57" s="1">
        <v>41520</v>
      </c>
      <c r="B57" s="2">
        <v>152.24</v>
      </c>
      <c r="C57" s="2">
        <v>114.4</v>
      </c>
      <c r="E57" s="1">
        <v>41520</v>
      </c>
      <c r="F57" s="3">
        <f t="shared" si="5"/>
        <v>3.1156868057437226E-2</v>
      </c>
      <c r="G57" s="3">
        <f t="shared" si="6"/>
        <v>0.13065823285234224</v>
      </c>
    </row>
    <row r="58" spans="1:7" x14ac:dyDescent="0.2">
      <c r="A58" s="1">
        <v>41548</v>
      </c>
      <c r="B58" s="2">
        <v>159.22999999999999</v>
      </c>
      <c r="C58" s="2">
        <v>127.06</v>
      </c>
      <c r="E58" s="1">
        <v>41548</v>
      </c>
      <c r="F58" s="3">
        <f t="shared" si="5"/>
        <v>4.5914345769836995E-2</v>
      </c>
      <c r="G58" s="3">
        <f t="shared" si="6"/>
        <v>0.11066433566433553</v>
      </c>
    </row>
    <row r="59" spans="1:7" x14ac:dyDescent="0.2">
      <c r="A59" s="1">
        <v>41579</v>
      </c>
      <c r="B59" s="2">
        <v>164.05</v>
      </c>
      <c r="C59" s="2">
        <v>131.19</v>
      </c>
      <c r="E59" s="1">
        <v>41579</v>
      </c>
      <c r="F59" s="3">
        <f t="shared" si="5"/>
        <v>3.0270677636123899E-2</v>
      </c>
      <c r="G59" s="3">
        <f t="shared" si="6"/>
        <v>3.2504328663623516E-2</v>
      </c>
    </row>
    <row r="60" spans="1:7" x14ac:dyDescent="0.2">
      <c r="A60" s="1">
        <v>41610</v>
      </c>
      <c r="B60" s="2">
        <v>168.18</v>
      </c>
      <c r="C60" s="2">
        <v>133.38</v>
      </c>
      <c r="E60" s="1">
        <v>41610</v>
      </c>
      <c r="F60" s="3">
        <f t="shared" si="5"/>
        <v>2.5175251447729252E-2</v>
      </c>
      <c r="G60" s="3">
        <f t="shared" si="6"/>
        <v>1.6693345529384951E-2</v>
      </c>
    </row>
    <row r="61" spans="1:7" x14ac:dyDescent="0.2">
      <c r="A61" s="1">
        <v>41641</v>
      </c>
      <c r="B61" s="2">
        <v>162.34</v>
      </c>
      <c r="C61" s="2">
        <v>122.4</v>
      </c>
      <c r="E61" s="1">
        <v>41641</v>
      </c>
      <c r="F61" s="3">
        <f t="shared" si="5"/>
        <v>-3.472469972648351E-2</v>
      </c>
      <c r="G61" s="3">
        <f t="shared" si="6"/>
        <v>-8.2321187584345368E-2</v>
      </c>
    </row>
    <row r="62" spans="1:7" x14ac:dyDescent="0.2">
      <c r="A62" s="1">
        <v>41673</v>
      </c>
      <c r="B62" s="2">
        <v>169.75</v>
      </c>
      <c r="C62" s="2">
        <v>126.69</v>
      </c>
      <c r="E62" s="1">
        <v>41673</v>
      </c>
      <c r="F62" s="3">
        <f t="shared" si="5"/>
        <v>4.5644942712824932E-2</v>
      </c>
      <c r="G62" s="3">
        <f t="shared" si="6"/>
        <v>3.5049019607843013E-2</v>
      </c>
    </row>
    <row r="63" spans="1:7" x14ac:dyDescent="0.2">
      <c r="A63" s="1">
        <v>41701</v>
      </c>
      <c r="B63" s="2">
        <v>171.14</v>
      </c>
      <c r="C63" s="2">
        <v>123.32</v>
      </c>
      <c r="E63" s="1">
        <v>41701</v>
      </c>
      <c r="F63" s="3">
        <f t="shared" si="5"/>
        <v>8.1885125184093521E-3</v>
      </c>
      <c r="G63" s="3">
        <f t="shared" si="6"/>
        <v>-2.6600363091009549E-2</v>
      </c>
    </row>
    <row r="64" spans="1:7" x14ac:dyDescent="0.2">
      <c r="A64" s="1">
        <v>41730</v>
      </c>
      <c r="B64" s="2">
        <v>172.38</v>
      </c>
      <c r="C64" s="2">
        <v>126.79</v>
      </c>
      <c r="E64" s="1">
        <v>41730</v>
      </c>
      <c r="F64" s="3">
        <f t="shared" si="5"/>
        <v>7.2455299754587976E-3</v>
      </c>
      <c r="G64" s="3">
        <f t="shared" si="6"/>
        <v>2.8138177100227146E-2</v>
      </c>
    </row>
    <row r="65" spans="1:7" x14ac:dyDescent="0.2">
      <c r="A65" s="1">
        <v>41760</v>
      </c>
      <c r="B65" s="2">
        <v>176.41</v>
      </c>
      <c r="C65" s="2">
        <v>133.66</v>
      </c>
      <c r="E65" s="1">
        <v>41760</v>
      </c>
      <c r="F65" s="3">
        <f t="shared" si="5"/>
        <v>2.3378582202111531E-2</v>
      </c>
      <c r="G65" s="3">
        <f t="shared" si="6"/>
        <v>5.4184083918290105E-2</v>
      </c>
    </row>
    <row r="66" spans="1:7" x14ac:dyDescent="0.2">
      <c r="A66" s="1">
        <v>41792</v>
      </c>
      <c r="B66" s="2">
        <v>180.03</v>
      </c>
      <c r="C66" s="2">
        <v>125.73</v>
      </c>
      <c r="E66" s="1">
        <v>41792</v>
      </c>
      <c r="F66" s="3">
        <f t="shared" si="5"/>
        <v>2.0520378663340999E-2</v>
      </c>
      <c r="G66" s="3">
        <f t="shared" si="6"/>
        <v>-5.9329642376178326E-2</v>
      </c>
    </row>
    <row r="67" spans="1:7" x14ac:dyDescent="0.2">
      <c r="A67" s="1">
        <v>41821</v>
      </c>
      <c r="B67" s="2">
        <v>177.53</v>
      </c>
      <c r="C67" s="2">
        <v>119.06</v>
      </c>
      <c r="E67" s="1">
        <v>41821</v>
      </c>
      <c r="F67" s="3">
        <f t="shared" si="5"/>
        <v>-1.3886574459812229E-2</v>
      </c>
      <c r="G67" s="3">
        <f t="shared" si="6"/>
        <v>-5.3050186908454644E-2</v>
      </c>
    </row>
    <row r="68" spans="1:7" x14ac:dyDescent="0.2">
      <c r="A68" s="1">
        <v>41852</v>
      </c>
      <c r="B68" s="2">
        <v>184.61</v>
      </c>
      <c r="C68" s="2">
        <v>126.06</v>
      </c>
      <c r="E68" s="1">
        <v>41852</v>
      </c>
      <c r="F68" s="3">
        <f t="shared" si="5"/>
        <v>3.9880583563341565E-2</v>
      </c>
      <c r="G68" s="3">
        <f t="shared" si="6"/>
        <v>5.8793885435914683E-2</v>
      </c>
    </row>
    <row r="69" spans="1:7" x14ac:dyDescent="0.2">
      <c r="A69" s="1">
        <v>41884</v>
      </c>
      <c r="B69" s="2">
        <v>181.99</v>
      </c>
      <c r="C69" s="2">
        <v>126.64</v>
      </c>
      <c r="E69" s="1">
        <v>41884</v>
      </c>
      <c r="F69" s="3">
        <f t="shared" si="5"/>
        <v>-1.4192080602350887E-2</v>
      </c>
      <c r="G69" s="3">
        <f t="shared" si="6"/>
        <v>4.6009836585751973E-3</v>
      </c>
    </row>
    <row r="70" spans="1:7" x14ac:dyDescent="0.2">
      <c r="A70" s="1">
        <v>41913</v>
      </c>
      <c r="B70" s="2">
        <v>186.4</v>
      </c>
      <c r="C70" s="2">
        <v>124.19</v>
      </c>
      <c r="E70" s="1">
        <v>41913</v>
      </c>
      <c r="F70" s="3">
        <f t="shared" si="5"/>
        <v>2.4232100664871581E-2</v>
      </c>
      <c r="G70" s="3">
        <f t="shared" si="6"/>
        <v>-1.9346178142766957E-2</v>
      </c>
    </row>
    <row r="71" spans="1:7" x14ac:dyDescent="0.2">
      <c r="A71" s="1">
        <v>41946</v>
      </c>
      <c r="B71" s="2">
        <v>191.4</v>
      </c>
      <c r="C71" s="2">
        <v>134.36000000000001</v>
      </c>
      <c r="E71" s="1">
        <v>41946</v>
      </c>
      <c r="F71" s="3">
        <f t="shared" si="5"/>
        <v>2.682403433476388E-2</v>
      </c>
      <c r="G71" s="3">
        <f t="shared" si="6"/>
        <v>8.1890651421209659E-2</v>
      </c>
    </row>
    <row r="72" spans="1:7" x14ac:dyDescent="0.2">
      <c r="A72" s="1">
        <v>41974</v>
      </c>
      <c r="B72" s="2">
        <v>190.1</v>
      </c>
      <c r="C72" s="2">
        <v>132.38999999999999</v>
      </c>
      <c r="E72" s="1">
        <v>41974</v>
      </c>
      <c r="F72" s="3">
        <f t="shared" si="5"/>
        <v>-6.7920585161964642E-3</v>
      </c>
      <c r="G72" s="3">
        <f t="shared" si="6"/>
        <v>-1.4662101816016904E-2</v>
      </c>
    </row>
  </sheetData>
  <mergeCells count="4">
    <mergeCell ref="A9:C9"/>
    <mergeCell ref="E9:G9"/>
    <mergeCell ref="A1:H1"/>
    <mergeCell ref="E2:H2"/>
  </mergeCells>
  <printOptions headings="1" gridLines="1"/>
  <pageMargins left="0.7" right="0.7" top="0.75" bottom="0.75" header="0.3" footer="0.3"/>
  <pageSetup orientation="portrait" verticalDpi="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71"/>
  <sheetViews>
    <sheetView workbookViewId="0">
      <selection sqref="A1:M1"/>
    </sheetView>
  </sheetViews>
  <sheetFormatPr defaultRowHeight="14.25" x14ac:dyDescent="0.2"/>
  <cols>
    <col min="1" max="1" width="9.375" style="1" bestFit="1" customWidth="1"/>
    <col min="2" max="6" width="9" style="2"/>
    <col min="14" max="14" width="34.25" bestFit="1" customWidth="1"/>
  </cols>
  <sheetData>
    <row r="1" spans="1:14" ht="18" x14ac:dyDescent="0.25">
      <c r="A1" s="34" t="s">
        <v>50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7"/>
    </row>
    <row r="2" spans="1:14" ht="15" x14ac:dyDescent="0.25">
      <c r="H2" s="35" t="s">
        <v>5</v>
      </c>
      <c r="I2" s="35"/>
      <c r="J2" s="35"/>
      <c r="K2" s="35"/>
      <c r="L2" s="35"/>
      <c r="M2" s="35"/>
    </row>
    <row r="3" spans="1:14" ht="45" x14ac:dyDescent="0.25">
      <c r="H3" s="8"/>
      <c r="I3" s="8"/>
      <c r="J3" s="9" t="s">
        <v>9</v>
      </c>
      <c r="K3" s="9" t="s">
        <v>10</v>
      </c>
      <c r="L3" s="9" t="s">
        <v>11</v>
      </c>
      <c r="M3" s="9" t="s">
        <v>12</v>
      </c>
    </row>
    <row r="4" spans="1:14" x14ac:dyDescent="0.2">
      <c r="H4" t="s">
        <v>6</v>
      </c>
      <c r="I4" s="4"/>
      <c r="J4" s="4">
        <f t="shared" ref="J4:M4" si="0">INTERCEPT(J11:J71,$I$11:$I$71)</f>
        <v>5.8532557555632386E-3</v>
      </c>
      <c r="K4" s="4">
        <f t="shared" si="0"/>
        <v>9.1067012724304047E-4</v>
      </c>
      <c r="L4" s="4">
        <f t="shared" si="0"/>
        <v>-3.7566251822360435E-3</v>
      </c>
      <c r="M4" s="4">
        <f t="shared" si="0"/>
        <v>-1.700571018236598E-2</v>
      </c>
      <c r="N4" t="e">
        <f ca="1">getformula(M4)</f>
        <v>#NAME?</v>
      </c>
    </row>
    <row r="5" spans="1:14" x14ac:dyDescent="0.2">
      <c r="H5" t="s">
        <v>7</v>
      </c>
      <c r="I5" s="4"/>
      <c r="J5" s="4">
        <f t="shared" ref="J5:M5" si="1">SLOPE(J11:J71,$I$11:$I$71)</f>
        <v>1.0417434963862784</v>
      </c>
      <c r="K5" s="4">
        <f t="shared" si="1"/>
        <v>0.4970857813724629</v>
      </c>
      <c r="L5" s="4">
        <f t="shared" si="1"/>
        <v>1.4412202333555308</v>
      </c>
      <c r="M5" s="4">
        <f t="shared" si="1"/>
        <v>1.5318254774045552</v>
      </c>
      <c r="N5" t="e">
        <f ca="1">getformula(M5)</f>
        <v>#NAME?</v>
      </c>
    </row>
    <row r="6" spans="1:14" x14ac:dyDescent="0.2">
      <c r="H6" t="s">
        <v>8</v>
      </c>
      <c r="I6" s="4"/>
      <c r="J6" s="4">
        <f t="shared" ref="J6:M6" si="2">RSQ(J11:J71,$I$11:$I$71)</f>
        <v>0.40771243287193198</v>
      </c>
      <c r="K6" s="4">
        <f t="shared" si="2"/>
        <v>0.18728368335276183</v>
      </c>
      <c r="L6" s="4">
        <f t="shared" si="2"/>
        <v>0.36512583304086338</v>
      </c>
      <c r="M6" s="4">
        <f t="shared" si="2"/>
        <v>0.33349506523664096</v>
      </c>
      <c r="N6" t="e">
        <f ca="1">getformula(M6)</f>
        <v>#NAME?</v>
      </c>
    </row>
    <row r="8" spans="1:14" ht="15" x14ac:dyDescent="0.25">
      <c r="A8" s="35" t="s">
        <v>3</v>
      </c>
      <c r="B8" s="35"/>
      <c r="C8" s="35"/>
      <c r="D8" s="35"/>
      <c r="E8" s="35"/>
      <c r="F8" s="35"/>
      <c r="H8" s="35" t="s">
        <v>4</v>
      </c>
      <c r="I8" s="35"/>
      <c r="J8" s="35"/>
      <c r="K8" s="35"/>
      <c r="L8" s="35"/>
      <c r="M8" s="35"/>
    </row>
    <row r="9" spans="1:14" ht="45" x14ac:dyDescent="0.25">
      <c r="A9" s="5" t="s">
        <v>0</v>
      </c>
      <c r="B9" s="6" t="s">
        <v>49</v>
      </c>
      <c r="C9" s="10" t="s">
        <v>9</v>
      </c>
      <c r="D9" s="10" t="s">
        <v>10</v>
      </c>
      <c r="E9" s="10" t="s">
        <v>11</v>
      </c>
      <c r="F9" s="10" t="s">
        <v>12</v>
      </c>
      <c r="H9" s="5" t="s">
        <v>0</v>
      </c>
      <c r="I9" s="6" t="s">
        <v>49</v>
      </c>
      <c r="J9" s="10" t="s">
        <v>9</v>
      </c>
      <c r="K9" s="10" t="s">
        <v>10</v>
      </c>
      <c r="L9" s="10" t="s">
        <v>11</v>
      </c>
      <c r="M9" s="10" t="s">
        <v>12</v>
      </c>
    </row>
    <row r="10" spans="1:14" x14ac:dyDescent="0.2">
      <c r="A10" s="1">
        <v>40119</v>
      </c>
      <c r="B10" s="2">
        <v>91.98</v>
      </c>
      <c r="C10" s="2">
        <v>46.69</v>
      </c>
      <c r="D10" s="2">
        <v>45.06</v>
      </c>
      <c r="E10" s="2">
        <v>8.24</v>
      </c>
      <c r="F10" s="2">
        <v>44.68</v>
      </c>
      <c r="H10" s="1">
        <v>40119</v>
      </c>
      <c r="I10" s="2"/>
      <c r="J10" s="2"/>
      <c r="K10" s="2"/>
      <c r="L10" s="2"/>
      <c r="M10" s="2"/>
    </row>
    <row r="11" spans="1:14" x14ac:dyDescent="0.2">
      <c r="A11" s="1">
        <v>40148</v>
      </c>
      <c r="B11" s="2">
        <v>93.77</v>
      </c>
      <c r="C11" s="2">
        <v>48.23</v>
      </c>
      <c r="D11" s="2">
        <v>45.6</v>
      </c>
      <c r="E11" s="2">
        <v>9.26</v>
      </c>
      <c r="F11" s="2">
        <v>46.99</v>
      </c>
      <c r="H11" s="1">
        <v>40148</v>
      </c>
      <c r="I11" s="3">
        <f>B11/B10-1</f>
        <v>1.9460752337464582E-2</v>
      </c>
      <c r="J11" s="3">
        <f t="shared" ref="J11:M26" si="3">C11/C10-1</f>
        <v>3.2983508245877147E-2</v>
      </c>
      <c r="K11" s="3">
        <f t="shared" si="3"/>
        <v>1.1984021304926706E-2</v>
      </c>
      <c r="L11" s="3">
        <f t="shared" si="3"/>
        <v>0.12378640776699035</v>
      </c>
      <c r="M11" s="3">
        <f t="shared" si="3"/>
        <v>5.1700984780662651E-2</v>
      </c>
    </row>
    <row r="12" spans="1:14" x14ac:dyDescent="0.2">
      <c r="A12" s="1">
        <v>40182</v>
      </c>
      <c r="B12" s="2">
        <v>90.39</v>
      </c>
      <c r="C12" s="2">
        <v>53.99</v>
      </c>
      <c r="D12" s="2">
        <v>46.64</v>
      </c>
      <c r="E12" s="2">
        <v>10.039999999999999</v>
      </c>
      <c r="F12" s="2">
        <v>42.94</v>
      </c>
      <c r="H12" s="1">
        <v>40182</v>
      </c>
      <c r="I12" s="3">
        <f t="shared" ref="I12:I71" si="4">B12/B11-1</f>
        <v>-3.6045643596032795E-2</v>
      </c>
      <c r="J12" s="3">
        <f t="shared" si="3"/>
        <v>0.11942774206925155</v>
      </c>
      <c r="K12" s="3">
        <f t="shared" si="3"/>
        <v>2.280701754385972E-2</v>
      </c>
      <c r="L12" s="3">
        <f t="shared" si="3"/>
        <v>8.4233261339092813E-2</v>
      </c>
      <c r="M12" s="3">
        <f t="shared" si="3"/>
        <v>-8.6188550755479931E-2</v>
      </c>
    </row>
    <row r="13" spans="1:14" x14ac:dyDescent="0.2">
      <c r="A13" s="1">
        <v>40210</v>
      </c>
      <c r="B13" s="2">
        <v>93.19</v>
      </c>
      <c r="C13" s="2">
        <v>56.66</v>
      </c>
      <c r="D13" s="2">
        <v>45.02</v>
      </c>
      <c r="E13" s="2">
        <v>10.88</v>
      </c>
      <c r="F13" s="2">
        <v>46.33</v>
      </c>
      <c r="H13" s="1">
        <v>40210</v>
      </c>
      <c r="I13" s="3">
        <f t="shared" si="4"/>
        <v>3.0976877973227124E-2</v>
      </c>
      <c r="J13" s="3">
        <f t="shared" si="3"/>
        <v>4.9453602518984896E-2</v>
      </c>
      <c r="K13" s="3">
        <f t="shared" si="3"/>
        <v>-3.4734133790737531E-2</v>
      </c>
      <c r="L13" s="3">
        <f t="shared" si="3"/>
        <v>8.3665338645418474E-2</v>
      </c>
      <c r="M13" s="3">
        <f t="shared" si="3"/>
        <v>7.8947368421052655E-2</v>
      </c>
    </row>
    <row r="14" spans="1:14" x14ac:dyDescent="0.2">
      <c r="A14" s="1">
        <v>40238</v>
      </c>
      <c r="B14" s="2">
        <v>98.79</v>
      </c>
      <c r="C14" s="2">
        <v>65.13</v>
      </c>
      <c r="D14" s="2">
        <v>46.12</v>
      </c>
      <c r="E14" s="2">
        <v>11.64</v>
      </c>
      <c r="F14" s="2">
        <v>48.56</v>
      </c>
      <c r="H14" s="1">
        <v>40238</v>
      </c>
      <c r="I14" s="3">
        <f t="shared" si="4"/>
        <v>6.0092284579890576E-2</v>
      </c>
      <c r="J14" s="3">
        <f t="shared" si="3"/>
        <v>0.14948817507942103</v>
      </c>
      <c r="K14" s="3">
        <f t="shared" si="3"/>
        <v>2.4433585073300623E-2</v>
      </c>
      <c r="L14" s="3">
        <f t="shared" si="3"/>
        <v>6.9852941176470562E-2</v>
      </c>
      <c r="M14" s="3">
        <f t="shared" si="3"/>
        <v>4.8132959205698267E-2</v>
      </c>
    </row>
    <row r="15" spans="1:14" x14ac:dyDescent="0.2">
      <c r="A15" s="1">
        <v>40269</v>
      </c>
      <c r="B15" s="2">
        <v>100.35</v>
      </c>
      <c r="C15" s="2">
        <v>64.97</v>
      </c>
      <c r="D15" s="2">
        <v>47.43</v>
      </c>
      <c r="E15" s="2">
        <v>12.06</v>
      </c>
      <c r="F15" s="2">
        <v>47.48</v>
      </c>
      <c r="H15" s="1">
        <v>40269</v>
      </c>
      <c r="I15" s="3">
        <f t="shared" si="4"/>
        <v>1.579107197084717E-2</v>
      </c>
      <c r="J15" s="3">
        <f t="shared" si="3"/>
        <v>-2.4566252111162257E-3</v>
      </c>
      <c r="K15" s="3">
        <f t="shared" si="3"/>
        <v>2.8404163052905496E-2</v>
      </c>
      <c r="L15" s="3">
        <f t="shared" si="3"/>
        <v>3.6082474226804218E-2</v>
      </c>
      <c r="M15" s="3">
        <f t="shared" si="3"/>
        <v>-2.2240527182866621E-2</v>
      </c>
    </row>
    <row r="16" spans="1:14" x14ac:dyDescent="0.2">
      <c r="A16" s="1">
        <v>40301</v>
      </c>
      <c r="B16" s="2">
        <v>92.33</v>
      </c>
      <c r="C16" s="2">
        <v>57.91</v>
      </c>
      <c r="D16" s="2">
        <v>46.45</v>
      </c>
      <c r="E16" s="2">
        <v>10.87</v>
      </c>
      <c r="F16" s="2">
        <v>42.03</v>
      </c>
      <c r="H16" s="1">
        <v>40301</v>
      </c>
      <c r="I16" s="3">
        <f t="shared" si="4"/>
        <v>-7.9920279023418028E-2</v>
      </c>
      <c r="J16" s="3">
        <f t="shared" si="3"/>
        <v>-0.10866553794058798</v>
      </c>
      <c r="K16" s="3">
        <f t="shared" si="3"/>
        <v>-2.0662028252161013E-2</v>
      </c>
      <c r="L16" s="3">
        <f t="shared" si="3"/>
        <v>-9.867330016583753E-2</v>
      </c>
      <c r="M16" s="3">
        <f t="shared" si="3"/>
        <v>-0.11478517270429645</v>
      </c>
    </row>
    <row r="17" spans="1:13" x14ac:dyDescent="0.2">
      <c r="A17" s="1">
        <v>40330</v>
      </c>
      <c r="B17" s="2">
        <v>87.48</v>
      </c>
      <c r="C17" s="2">
        <v>56.61</v>
      </c>
      <c r="D17" s="2">
        <v>43.73</v>
      </c>
      <c r="E17" s="2">
        <v>9.34</v>
      </c>
      <c r="F17" s="2">
        <v>39.61</v>
      </c>
      <c r="H17" s="1">
        <v>40330</v>
      </c>
      <c r="I17" s="3">
        <f t="shared" si="4"/>
        <v>-5.2528972165060028E-2</v>
      </c>
      <c r="J17" s="3">
        <f t="shared" si="3"/>
        <v>-2.2448627180106984E-2</v>
      </c>
      <c r="K17" s="3">
        <f t="shared" si="3"/>
        <v>-5.8557588805166927E-2</v>
      </c>
      <c r="L17" s="3">
        <f t="shared" si="3"/>
        <v>-0.14075436982520695</v>
      </c>
      <c r="M17" s="3">
        <f t="shared" si="3"/>
        <v>-5.7577920532952742E-2</v>
      </c>
    </row>
    <row r="18" spans="1:13" x14ac:dyDescent="0.2">
      <c r="A18" s="1">
        <v>40360</v>
      </c>
      <c r="B18" s="2">
        <v>93.6</v>
      </c>
      <c r="C18" s="2">
        <v>61.48</v>
      </c>
      <c r="D18" s="2">
        <v>43.51</v>
      </c>
      <c r="E18" s="2">
        <v>11.83</v>
      </c>
      <c r="F18" s="2">
        <v>42.13</v>
      </c>
      <c r="H18" s="1">
        <v>40360</v>
      </c>
      <c r="I18" s="3">
        <f t="shared" si="4"/>
        <v>6.9958847736625307E-2</v>
      </c>
      <c r="J18" s="3">
        <f t="shared" si="3"/>
        <v>8.602720367426242E-2</v>
      </c>
      <c r="K18" s="3">
        <f t="shared" si="3"/>
        <v>-5.030871255431002E-3</v>
      </c>
      <c r="L18" s="3">
        <f t="shared" si="3"/>
        <v>0.26659528907922914</v>
      </c>
      <c r="M18" s="3">
        <f t="shared" si="3"/>
        <v>6.3620297904569689E-2</v>
      </c>
    </row>
    <row r="19" spans="1:13" x14ac:dyDescent="0.2">
      <c r="A19" s="1">
        <v>40392</v>
      </c>
      <c r="B19" s="2">
        <v>89.36</v>
      </c>
      <c r="C19" s="2">
        <v>55.49</v>
      </c>
      <c r="D19" s="2">
        <v>43.54</v>
      </c>
      <c r="E19" s="2">
        <v>10.46</v>
      </c>
      <c r="F19" s="2">
        <v>35.19</v>
      </c>
      <c r="H19" s="1">
        <v>40392</v>
      </c>
      <c r="I19" s="3">
        <f t="shared" si="4"/>
        <v>-4.5299145299145249E-2</v>
      </c>
      <c r="J19" s="3">
        <f t="shared" si="3"/>
        <v>-9.7430058555627808E-2</v>
      </c>
      <c r="K19" s="3">
        <f t="shared" si="3"/>
        <v>6.8949666743289839E-4</v>
      </c>
      <c r="L19" s="3">
        <f t="shared" si="3"/>
        <v>-0.11580726965342347</v>
      </c>
      <c r="M19" s="3">
        <f t="shared" si="3"/>
        <v>-0.16472822216947558</v>
      </c>
    </row>
    <row r="20" spans="1:13" x14ac:dyDescent="0.2">
      <c r="A20" s="1">
        <v>40422</v>
      </c>
      <c r="B20" s="2">
        <v>97.33</v>
      </c>
      <c r="C20" s="2">
        <v>60.4</v>
      </c>
      <c r="D20" s="2">
        <v>44.27</v>
      </c>
      <c r="E20" s="2">
        <v>11.34</v>
      </c>
      <c r="F20" s="2">
        <v>38.58</v>
      </c>
      <c r="H20" s="1">
        <v>40422</v>
      </c>
      <c r="I20" s="3">
        <f t="shared" si="4"/>
        <v>8.9189794091315999E-2</v>
      </c>
      <c r="J20" s="3">
        <f t="shared" si="3"/>
        <v>8.8484411605694646E-2</v>
      </c>
      <c r="K20" s="3">
        <f t="shared" si="3"/>
        <v>1.6766192007349634E-2</v>
      </c>
      <c r="L20" s="3">
        <f t="shared" si="3"/>
        <v>8.413001912045881E-2</v>
      </c>
      <c r="M20" s="3">
        <f t="shared" si="3"/>
        <v>9.6334185848252263E-2</v>
      </c>
    </row>
    <row r="21" spans="1:13" x14ac:dyDescent="0.2">
      <c r="A21" s="1">
        <v>40452</v>
      </c>
      <c r="B21" s="2">
        <v>101.01</v>
      </c>
      <c r="C21" s="2">
        <v>64.12</v>
      </c>
      <c r="D21" s="2">
        <v>44.05</v>
      </c>
      <c r="E21" s="2">
        <v>13.09</v>
      </c>
      <c r="F21" s="2">
        <v>38.549999999999997</v>
      </c>
      <c r="H21" s="1">
        <v>40452</v>
      </c>
      <c r="I21" s="3">
        <f t="shared" si="4"/>
        <v>3.7809514024452984E-2</v>
      </c>
      <c r="J21" s="3">
        <f t="shared" si="3"/>
        <v>6.1589403973510093E-2</v>
      </c>
      <c r="K21" s="3">
        <f t="shared" si="3"/>
        <v>-4.9695053083353979E-3</v>
      </c>
      <c r="L21" s="3">
        <f t="shared" si="3"/>
        <v>0.15432098765432101</v>
      </c>
      <c r="M21" s="3">
        <f t="shared" si="3"/>
        <v>-7.7760497667189732E-4</v>
      </c>
    </row>
    <row r="22" spans="1:13" x14ac:dyDescent="0.2">
      <c r="A22" s="1">
        <v>40483</v>
      </c>
      <c r="B22" s="2">
        <v>101.01</v>
      </c>
      <c r="C22" s="2">
        <v>58.24</v>
      </c>
      <c r="D22" s="2">
        <v>43.5</v>
      </c>
      <c r="E22" s="2">
        <v>14.77</v>
      </c>
      <c r="F22" s="2">
        <v>38.450000000000003</v>
      </c>
      <c r="H22" s="1">
        <v>40483</v>
      </c>
      <c r="I22" s="3">
        <f t="shared" si="4"/>
        <v>0</v>
      </c>
      <c r="J22" s="3">
        <f t="shared" si="3"/>
        <v>-9.1703056768558944E-2</v>
      </c>
      <c r="K22" s="3">
        <f t="shared" si="3"/>
        <v>-1.2485811577752526E-2</v>
      </c>
      <c r="L22" s="3">
        <f t="shared" si="3"/>
        <v>0.12834224598930488</v>
      </c>
      <c r="M22" s="3">
        <f t="shared" si="3"/>
        <v>-2.5940337224382715E-3</v>
      </c>
    </row>
    <row r="23" spans="1:13" x14ac:dyDescent="0.2">
      <c r="A23" s="1">
        <v>40513</v>
      </c>
      <c r="B23" s="2">
        <v>107.75</v>
      </c>
      <c r="C23" s="2">
        <v>59.6</v>
      </c>
      <c r="D23" s="2">
        <v>45.14</v>
      </c>
      <c r="E23" s="2">
        <v>15.55</v>
      </c>
      <c r="F23" s="2">
        <v>38.68</v>
      </c>
      <c r="H23" s="1">
        <v>40513</v>
      </c>
      <c r="I23" s="3">
        <f t="shared" si="4"/>
        <v>6.6726066726066735E-2</v>
      </c>
      <c r="J23" s="3">
        <f t="shared" si="3"/>
        <v>2.3351648351648269E-2</v>
      </c>
      <c r="K23" s="3">
        <f t="shared" si="3"/>
        <v>3.7701149425287461E-2</v>
      </c>
      <c r="L23" s="3">
        <f t="shared" si="3"/>
        <v>5.2809749492213953E-2</v>
      </c>
      <c r="M23" s="3">
        <f t="shared" si="3"/>
        <v>5.9817945383613402E-3</v>
      </c>
    </row>
    <row r="24" spans="1:13" x14ac:dyDescent="0.2">
      <c r="A24" s="1">
        <v>40546</v>
      </c>
      <c r="B24" s="2">
        <v>110.29</v>
      </c>
      <c r="C24" s="2">
        <v>63.45</v>
      </c>
      <c r="D24" s="2">
        <v>44.45</v>
      </c>
      <c r="E24" s="2">
        <v>14.78</v>
      </c>
      <c r="F24" s="2">
        <v>41.98</v>
      </c>
      <c r="H24" s="1">
        <v>40546</v>
      </c>
      <c r="I24" s="3">
        <f t="shared" si="4"/>
        <v>2.3573085846867903E-2</v>
      </c>
      <c r="J24" s="3">
        <f t="shared" si="3"/>
        <v>6.4597315436241587E-2</v>
      </c>
      <c r="K24" s="3">
        <f t="shared" si="3"/>
        <v>-1.5285777580859472E-2</v>
      </c>
      <c r="L24" s="3">
        <f t="shared" si="3"/>
        <v>-4.951768488745989E-2</v>
      </c>
      <c r="M24" s="3">
        <f t="shared" si="3"/>
        <v>8.5315408479834431E-2</v>
      </c>
    </row>
    <row r="25" spans="1:13" x14ac:dyDescent="0.2">
      <c r="A25" s="1">
        <v>40575</v>
      </c>
      <c r="B25" s="2">
        <v>114.06</v>
      </c>
      <c r="C25" s="2">
        <v>66.14</v>
      </c>
      <c r="D25" s="2">
        <v>47.69</v>
      </c>
      <c r="E25" s="2">
        <v>13.94</v>
      </c>
      <c r="F25" s="2">
        <v>40.090000000000003</v>
      </c>
      <c r="H25" s="1">
        <v>40575</v>
      </c>
      <c r="I25" s="3">
        <f t="shared" si="4"/>
        <v>3.4182609484087356E-2</v>
      </c>
      <c r="J25" s="3">
        <f t="shared" si="3"/>
        <v>4.239558707643809E-2</v>
      </c>
      <c r="K25" s="3">
        <f t="shared" si="3"/>
        <v>7.2890888638920126E-2</v>
      </c>
      <c r="L25" s="3">
        <f t="shared" si="3"/>
        <v>-5.6833558863328859E-2</v>
      </c>
      <c r="M25" s="3">
        <f t="shared" si="3"/>
        <v>-4.5021438780371459E-2</v>
      </c>
    </row>
    <row r="26" spans="1:13" x14ac:dyDescent="0.2">
      <c r="A26" s="1">
        <v>40603</v>
      </c>
      <c r="B26" s="2">
        <v>114.09</v>
      </c>
      <c r="C26" s="2">
        <v>67.91</v>
      </c>
      <c r="D26" s="2">
        <v>48.07</v>
      </c>
      <c r="E26" s="2">
        <v>13.81</v>
      </c>
      <c r="F26" s="2">
        <v>37.71</v>
      </c>
      <c r="H26" s="1">
        <v>40603</v>
      </c>
      <c r="I26" s="3">
        <f t="shared" si="4"/>
        <v>2.6301946344031712E-4</v>
      </c>
      <c r="J26" s="3">
        <f t="shared" si="3"/>
        <v>2.6761415179921366E-2</v>
      </c>
      <c r="K26" s="3">
        <f t="shared" si="3"/>
        <v>7.9681274900398336E-3</v>
      </c>
      <c r="L26" s="3">
        <f t="shared" si="3"/>
        <v>-9.3256814921089948E-3</v>
      </c>
      <c r="M26" s="3">
        <f t="shared" si="3"/>
        <v>-5.9366425542529355E-2</v>
      </c>
    </row>
    <row r="27" spans="1:13" x14ac:dyDescent="0.2">
      <c r="A27" s="1">
        <v>40634</v>
      </c>
      <c r="B27" s="2">
        <v>117.46</v>
      </c>
      <c r="C27" s="2">
        <v>73.28</v>
      </c>
      <c r="D27" s="2">
        <v>51</v>
      </c>
      <c r="E27" s="2">
        <v>14.33</v>
      </c>
      <c r="F27" s="2">
        <v>37.159999999999997</v>
      </c>
      <c r="H27" s="1">
        <v>40634</v>
      </c>
      <c r="I27" s="3">
        <f t="shared" si="4"/>
        <v>2.9538083968796425E-2</v>
      </c>
      <c r="J27" s="3">
        <f t="shared" ref="J27:J71" si="5">C27/C26-1</f>
        <v>7.9075246649978004E-2</v>
      </c>
      <c r="K27" s="3">
        <f t="shared" ref="K27:K71" si="6">D27/D26-1</f>
        <v>6.0952777199916763E-2</v>
      </c>
      <c r="L27" s="3">
        <f t="shared" ref="L27:L71" si="7">E27/E26-1</f>
        <v>3.7653874004344612E-2</v>
      </c>
      <c r="M27" s="3">
        <f t="shared" ref="M27:M71" si="8">F27/F26-1</f>
        <v>-1.4584990718642388E-2</v>
      </c>
    </row>
    <row r="28" spans="1:13" x14ac:dyDescent="0.2">
      <c r="A28" s="1">
        <v>40665</v>
      </c>
      <c r="B28" s="2">
        <v>116.11</v>
      </c>
      <c r="C28" s="2">
        <v>72.05</v>
      </c>
      <c r="D28" s="2">
        <v>51.11</v>
      </c>
      <c r="E28" s="2">
        <v>13.82</v>
      </c>
      <c r="F28" s="2">
        <v>34.409999999999997</v>
      </c>
      <c r="H28" s="1">
        <v>40665</v>
      </c>
      <c r="I28" s="3">
        <f t="shared" si="4"/>
        <v>-1.1493274306146772E-2</v>
      </c>
      <c r="J28" s="3">
        <f t="shared" si="5"/>
        <v>-1.6784934497816595E-2</v>
      </c>
      <c r="K28" s="3">
        <f t="shared" si="6"/>
        <v>2.156862745098076E-3</v>
      </c>
      <c r="L28" s="3">
        <f t="shared" si="7"/>
        <v>-3.558967201674812E-2</v>
      </c>
      <c r="M28" s="3">
        <f t="shared" si="8"/>
        <v>-7.4004305705059226E-2</v>
      </c>
    </row>
    <row r="29" spans="1:13" x14ac:dyDescent="0.2">
      <c r="A29" s="1">
        <v>40695</v>
      </c>
      <c r="B29" s="2">
        <v>114.17</v>
      </c>
      <c r="C29" s="2">
        <v>68.260000000000005</v>
      </c>
      <c r="D29" s="2">
        <v>49.61</v>
      </c>
      <c r="E29" s="2">
        <v>12.77</v>
      </c>
      <c r="F29" s="2">
        <v>33.619999999999997</v>
      </c>
      <c r="H29" s="1">
        <v>40695</v>
      </c>
      <c r="I29" s="3">
        <f t="shared" si="4"/>
        <v>-1.6708293859271306E-2</v>
      </c>
      <c r="J29" s="3">
        <f t="shared" si="5"/>
        <v>-5.26023594725884E-2</v>
      </c>
      <c r="K29" s="3">
        <f t="shared" si="6"/>
        <v>-2.9348464097045612E-2</v>
      </c>
      <c r="L29" s="3">
        <f t="shared" si="7"/>
        <v>-7.5976845151953687E-2</v>
      </c>
      <c r="M29" s="3">
        <f t="shared" si="8"/>
        <v>-2.2958442313281036E-2</v>
      </c>
    </row>
    <row r="30" spans="1:13" x14ac:dyDescent="0.2">
      <c r="A30" s="1">
        <v>40725</v>
      </c>
      <c r="B30" s="2">
        <v>111.83</v>
      </c>
      <c r="C30" s="2">
        <v>65.069999999999993</v>
      </c>
      <c r="D30" s="2">
        <v>50.03</v>
      </c>
      <c r="E30" s="2">
        <v>11.31</v>
      </c>
      <c r="F30" s="2">
        <v>32.49</v>
      </c>
      <c r="H30" s="1">
        <v>40725</v>
      </c>
      <c r="I30" s="3">
        <f t="shared" si="4"/>
        <v>-2.0495751948848229E-2</v>
      </c>
      <c r="J30" s="3">
        <f t="shared" si="5"/>
        <v>-4.6733079402285549E-2</v>
      </c>
      <c r="K30" s="3">
        <f t="shared" si="6"/>
        <v>8.4660350735739076E-3</v>
      </c>
      <c r="L30" s="3">
        <f t="shared" si="7"/>
        <v>-0.11433046202036012</v>
      </c>
      <c r="M30" s="3">
        <f t="shared" si="8"/>
        <v>-3.361094586555613E-2</v>
      </c>
    </row>
    <row r="31" spans="1:13" x14ac:dyDescent="0.2">
      <c r="A31" s="1">
        <v>40756</v>
      </c>
      <c r="B31" s="2">
        <v>105.74</v>
      </c>
      <c r="C31" s="2">
        <v>62.15</v>
      </c>
      <c r="D31" s="2">
        <v>49.11</v>
      </c>
      <c r="E31" s="2">
        <v>10.3</v>
      </c>
      <c r="F31" s="2">
        <v>24.04</v>
      </c>
      <c r="H31" s="1">
        <v>40756</v>
      </c>
      <c r="I31" s="3">
        <f t="shared" si="4"/>
        <v>-5.4457658946615473E-2</v>
      </c>
      <c r="J31" s="3">
        <f t="shared" si="5"/>
        <v>-4.4874750268941055E-2</v>
      </c>
      <c r="K31" s="3">
        <f t="shared" si="6"/>
        <v>-1.838896662002798E-2</v>
      </c>
      <c r="L31" s="3">
        <f t="shared" si="7"/>
        <v>-8.9301503094606494E-2</v>
      </c>
      <c r="M31" s="3">
        <f t="shared" si="8"/>
        <v>-0.26008002462296098</v>
      </c>
    </row>
    <row r="32" spans="1:13" x14ac:dyDescent="0.2">
      <c r="A32" s="1">
        <v>40787</v>
      </c>
      <c r="B32" s="2">
        <v>98.28</v>
      </c>
      <c r="C32" s="2">
        <v>56.25</v>
      </c>
      <c r="D32" s="2">
        <v>48.09</v>
      </c>
      <c r="E32" s="2">
        <v>8.9600000000000009</v>
      </c>
      <c r="F32" s="2">
        <v>20.85</v>
      </c>
      <c r="H32" s="1">
        <v>40787</v>
      </c>
      <c r="I32" s="3">
        <f t="shared" si="4"/>
        <v>-7.0550406657839959E-2</v>
      </c>
      <c r="J32" s="3">
        <f t="shared" si="5"/>
        <v>-9.4931617055510786E-2</v>
      </c>
      <c r="K32" s="3">
        <f t="shared" si="6"/>
        <v>-2.0769700671960822E-2</v>
      </c>
      <c r="L32" s="3">
        <f t="shared" si="7"/>
        <v>-0.13009708737864079</v>
      </c>
      <c r="M32" s="3">
        <f t="shared" si="8"/>
        <v>-0.13269550748752068</v>
      </c>
    </row>
    <row r="33" spans="1:13" x14ac:dyDescent="0.2">
      <c r="A33" s="1">
        <v>40819</v>
      </c>
      <c r="B33" s="2">
        <v>109</v>
      </c>
      <c r="C33" s="2">
        <v>61.16</v>
      </c>
      <c r="D33" s="2">
        <v>49.01</v>
      </c>
      <c r="E33" s="2">
        <v>10.82</v>
      </c>
      <c r="F33" s="2">
        <v>24.71</v>
      </c>
      <c r="H33" s="1">
        <v>40819</v>
      </c>
      <c r="I33" s="3">
        <f t="shared" si="4"/>
        <v>0.10907610907610898</v>
      </c>
      <c r="J33" s="3">
        <f t="shared" si="5"/>
        <v>8.7288888888888749E-2</v>
      </c>
      <c r="K33" s="3">
        <f t="shared" si="6"/>
        <v>1.9130796423372676E-2</v>
      </c>
      <c r="L33" s="3">
        <f t="shared" si="7"/>
        <v>0.20758928571428559</v>
      </c>
      <c r="M33" s="3">
        <f t="shared" si="8"/>
        <v>0.18513189448441247</v>
      </c>
    </row>
    <row r="34" spans="1:13" x14ac:dyDescent="0.2">
      <c r="A34" s="1">
        <v>40848</v>
      </c>
      <c r="B34" s="2">
        <v>108.75</v>
      </c>
      <c r="C34" s="2">
        <v>64.260000000000005</v>
      </c>
      <c r="D34" s="2">
        <v>44.84</v>
      </c>
      <c r="E34" s="2">
        <v>9.82</v>
      </c>
      <c r="F34" s="2">
        <v>25.95</v>
      </c>
      <c r="H34" s="1">
        <v>40848</v>
      </c>
      <c r="I34" s="3">
        <f t="shared" si="4"/>
        <v>-2.2935779816514179E-3</v>
      </c>
      <c r="J34" s="3">
        <f t="shared" si="5"/>
        <v>5.0686723348593921E-2</v>
      </c>
      <c r="K34" s="3">
        <f t="shared" si="6"/>
        <v>-8.5084676596612785E-2</v>
      </c>
      <c r="L34" s="3">
        <f t="shared" si="7"/>
        <v>-9.2421441774491631E-2</v>
      </c>
      <c r="M34" s="3">
        <f t="shared" si="8"/>
        <v>5.0182112505058551E-2</v>
      </c>
    </row>
    <row r="35" spans="1:13" x14ac:dyDescent="0.2">
      <c r="A35" s="1">
        <v>40878</v>
      </c>
      <c r="B35" s="2">
        <v>109.86</v>
      </c>
      <c r="C35" s="2">
        <v>68.62</v>
      </c>
      <c r="D35" s="2">
        <v>46.13</v>
      </c>
      <c r="E35" s="2">
        <v>9.9700000000000006</v>
      </c>
      <c r="F35" s="2">
        <v>24.02</v>
      </c>
      <c r="H35" s="1">
        <v>40878</v>
      </c>
      <c r="I35" s="3">
        <f t="shared" si="4"/>
        <v>1.0206896551724132E-2</v>
      </c>
      <c r="J35" s="3">
        <f t="shared" si="5"/>
        <v>6.7849361967009081E-2</v>
      </c>
      <c r="K35" s="3">
        <f t="shared" si="6"/>
        <v>2.8768956289027647E-2</v>
      </c>
      <c r="L35" s="3">
        <f t="shared" si="7"/>
        <v>1.5274949083503131E-2</v>
      </c>
      <c r="M35" s="3">
        <f t="shared" si="8"/>
        <v>-7.4373795761078942E-2</v>
      </c>
    </row>
    <row r="36" spans="1:13" x14ac:dyDescent="0.2">
      <c r="A36" s="1">
        <v>40911</v>
      </c>
      <c r="B36" s="2">
        <v>114.76</v>
      </c>
      <c r="C36" s="2">
        <v>69.400000000000006</v>
      </c>
      <c r="D36" s="2">
        <v>45.17</v>
      </c>
      <c r="E36" s="2">
        <v>11.55</v>
      </c>
      <c r="F36" s="2">
        <v>26.09</v>
      </c>
      <c r="H36" s="1">
        <v>40911</v>
      </c>
      <c r="I36" s="3">
        <f t="shared" si="4"/>
        <v>4.4602221008556375E-2</v>
      </c>
      <c r="J36" s="3">
        <f t="shared" si="5"/>
        <v>1.1366948411541733E-2</v>
      </c>
      <c r="K36" s="3">
        <f t="shared" si="6"/>
        <v>-2.0810752221981366E-2</v>
      </c>
      <c r="L36" s="3">
        <f t="shared" si="7"/>
        <v>0.1584754262788366</v>
      </c>
      <c r="M36" s="3">
        <f t="shared" si="8"/>
        <v>8.6178184845961736E-2</v>
      </c>
    </row>
    <row r="37" spans="1:13" x14ac:dyDescent="0.2">
      <c r="A37" s="1">
        <v>40940</v>
      </c>
      <c r="B37" s="2">
        <v>119.71</v>
      </c>
      <c r="C37" s="2">
        <v>70.53</v>
      </c>
      <c r="D37" s="2">
        <v>48.14</v>
      </c>
      <c r="E37" s="2">
        <v>11.51</v>
      </c>
      <c r="F37" s="2">
        <v>23.6</v>
      </c>
      <c r="H37" s="1">
        <v>40940</v>
      </c>
      <c r="I37" s="3">
        <f t="shared" si="4"/>
        <v>4.3133495991634518E-2</v>
      </c>
      <c r="J37" s="3">
        <f t="shared" si="5"/>
        <v>1.6282420749279547E-2</v>
      </c>
      <c r="K37" s="3">
        <f t="shared" si="6"/>
        <v>6.5751605047597916E-2</v>
      </c>
      <c r="L37" s="3">
        <f t="shared" si="7"/>
        <v>-3.4632034632035014E-3</v>
      </c>
      <c r="M37" s="3">
        <f t="shared" si="8"/>
        <v>-9.5438865465695577E-2</v>
      </c>
    </row>
    <row r="38" spans="1:13" x14ac:dyDescent="0.2">
      <c r="A38" s="1">
        <v>40969</v>
      </c>
      <c r="B38" s="2">
        <v>123.64</v>
      </c>
      <c r="C38" s="2">
        <v>69.989999999999995</v>
      </c>
      <c r="D38" s="2">
        <v>49.32</v>
      </c>
      <c r="E38" s="2">
        <v>11.61</v>
      </c>
      <c r="F38" s="2">
        <v>22.33</v>
      </c>
      <c r="H38" s="1">
        <v>40969</v>
      </c>
      <c r="I38" s="3">
        <f t="shared" si="4"/>
        <v>3.2829337565783989E-2</v>
      </c>
      <c r="J38" s="3">
        <f t="shared" si="5"/>
        <v>-7.6563164610804479E-3</v>
      </c>
      <c r="K38" s="3">
        <f t="shared" si="6"/>
        <v>2.451184046530952E-2</v>
      </c>
      <c r="L38" s="3">
        <f t="shared" si="7"/>
        <v>8.6880973066898459E-3</v>
      </c>
      <c r="M38" s="3">
        <f t="shared" si="8"/>
        <v>-5.3813559322034021E-2</v>
      </c>
    </row>
    <row r="39" spans="1:13" x14ac:dyDescent="0.2">
      <c r="A39" s="1">
        <v>41001</v>
      </c>
      <c r="B39" s="2">
        <v>122.85</v>
      </c>
      <c r="C39" s="2">
        <v>72.27</v>
      </c>
      <c r="D39" s="2">
        <v>46.5</v>
      </c>
      <c r="E39" s="2">
        <v>10.54</v>
      </c>
      <c r="F39" s="2">
        <v>23.21</v>
      </c>
      <c r="H39" s="1">
        <v>41001</v>
      </c>
      <c r="I39" s="3">
        <f t="shared" si="4"/>
        <v>-6.3895179553542514E-3</v>
      </c>
      <c r="J39" s="3">
        <f t="shared" si="5"/>
        <v>3.2576082297470998E-2</v>
      </c>
      <c r="K39" s="3">
        <f t="shared" si="6"/>
        <v>-5.7177615571776141E-2</v>
      </c>
      <c r="L39" s="3">
        <f t="shared" si="7"/>
        <v>-9.2161929371231688E-2</v>
      </c>
      <c r="M39" s="3">
        <f t="shared" si="8"/>
        <v>3.9408866995074066E-2</v>
      </c>
    </row>
    <row r="40" spans="1:13" x14ac:dyDescent="0.2">
      <c r="A40" s="1">
        <v>41030</v>
      </c>
      <c r="B40" s="2">
        <v>115.45</v>
      </c>
      <c r="C40" s="2">
        <v>65.89</v>
      </c>
      <c r="D40" s="2">
        <v>45.24</v>
      </c>
      <c r="E40" s="2">
        <v>9.86</v>
      </c>
      <c r="F40" s="2">
        <v>21.26</v>
      </c>
      <c r="H40" s="1">
        <v>41030</v>
      </c>
      <c r="I40" s="3">
        <f t="shared" si="4"/>
        <v>-6.0236060236060207E-2</v>
      </c>
      <c r="J40" s="3">
        <f t="shared" si="5"/>
        <v>-8.8280060882800604E-2</v>
      </c>
      <c r="K40" s="3">
        <f t="shared" si="6"/>
        <v>-2.709677419354839E-2</v>
      </c>
      <c r="L40" s="3">
        <f t="shared" si="7"/>
        <v>-6.4516129032258007E-2</v>
      </c>
      <c r="M40" s="3">
        <f t="shared" si="8"/>
        <v>-8.4015510555794926E-2</v>
      </c>
    </row>
    <row r="41" spans="1:13" x14ac:dyDescent="0.2">
      <c r="A41" s="1">
        <v>41061</v>
      </c>
      <c r="B41" s="2">
        <v>120.2</v>
      </c>
      <c r="C41" s="2">
        <v>70.33</v>
      </c>
      <c r="D41" s="2">
        <v>45.75</v>
      </c>
      <c r="E41" s="2">
        <v>8.9600000000000009</v>
      </c>
      <c r="F41" s="2">
        <v>18.96</v>
      </c>
      <c r="H41" s="1">
        <v>41061</v>
      </c>
      <c r="I41" s="3">
        <f t="shared" si="4"/>
        <v>4.1143352100476482E-2</v>
      </c>
      <c r="J41" s="3">
        <f t="shared" si="5"/>
        <v>6.7385035665503024E-2</v>
      </c>
      <c r="K41" s="3">
        <f t="shared" si="6"/>
        <v>1.1273209549071517E-2</v>
      </c>
      <c r="L41" s="3">
        <f t="shared" si="7"/>
        <v>-9.1277890466531342E-2</v>
      </c>
      <c r="M41" s="3">
        <f t="shared" si="8"/>
        <v>-0.10818438381937912</v>
      </c>
    </row>
    <row r="42" spans="1:13" x14ac:dyDescent="0.2">
      <c r="A42" s="1">
        <v>41092</v>
      </c>
      <c r="B42" s="2">
        <v>121.85</v>
      </c>
      <c r="C42" s="2">
        <v>69.959999999999994</v>
      </c>
      <c r="D42" s="2">
        <v>44.24</v>
      </c>
      <c r="E42" s="2">
        <v>8.6300000000000008</v>
      </c>
      <c r="F42" s="2">
        <v>17.2</v>
      </c>
      <c r="H42" s="1">
        <v>41092</v>
      </c>
      <c r="I42" s="3">
        <f t="shared" si="4"/>
        <v>1.3727121464226277E-2</v>
      </c>
      <c r="J42" s="3">
        <f t="shared" si="5"/>
        <v>-5.2609128394711657E-3</v>
      </c>
      <c r="K42" s="3">
        <f t="shared" si="6"/>
        <v>-3.3005464480874269E-2</v>
      </c>
      <c r="L42" s="3">
        <f t="shared" si="7"/>
        <v>-3.6830357142857095E-2</v>
      </c>
      <c r="M42" s="3">
        <f t="shared" si="8"/>
        <v>-9.282700421940937E-2</v>
      </c>
    </row>
    <row r="43" spans="1:13" x14ac:dyDescent="0.2">
      <c r="A43" s="1">
        <v>41122</v>
      </c>
      <c r="B43" s="2">
        <v>124.58</v>
      </c>
      <c r="C43" s="2">
        <v>67.989999999999995</v>
      </c>
      <c r="D43" s="2">
        <v>47.38</v>
      </c>
      <c r="E43" s="2">
        <v>8.77</v>
      </c>
      <c r="F43" s="2">
        <v>15.91</v>
      </c>
      <c r="H43" s="1">
        <v>41122</v>
      </c>
      <c r="I43" s="3">
        <f t="shared" si="4"/>
        <v>2.2404595814526029E-2</v>
      </c>
      <c r="J43" s="3">
        <f t="shared" si="5"/>
        <v>-2.8158947970268744E-2</v>
      </c>
      <c r="K43" s="3">
        <f t="shared" si="6"/>
        <v>7.0976491862567714E-2</v>
      </c>
      <c r="L43" s="3">
        <f t="shared" si="7"/>
        <v>1.6222479721900163E-2</v>
      </c>
      <c r="M43" s="3">
        <f t="shared" si="8"/>
        <v>-7.4999999999999956E-2</v>
      </c>
    </row>
    <row r="44" spans="1:13" x14ac:dyDescent="0.2">
      <c r="A44" s="1">
        <v>41156</v>
      </c>
      <c r="B44" s="2">
        <v>127.79</v>
      </c>
      <c r="C44" s="2">
        <v>66.28</v>
      </c>
      <c r="D44" s="2">
        <v>48.33</v>
      </c>
      <c r="E44" s="2">
        <v>9.26</v>
      </c>
      <c r="F44" s="2">
        <v>16.21</v>
      </c>
      <c r="H44" s="1">
        <v>41156</v>
      </c>
      <c r="I44" s="3">
        <f t="shared" si="4"/>
        <v>2.5766575694333049E-2</v>
      </c>
      <c r="J44" s="3">
        <f t="shared" si="5"/>
        <v>-2.5150757464332929E-2</v>
      </c>
      <c r="K44" s="3">
        <f t="shared" si="6"/>
        <v>2.0050654284508029E-2</v>
      </c>
      <c r="L44" s="3">
        <f t="shared" si="7"/>
        <v>5.587229190421894E-2</v>
      </c>
      <c r="M44" s="3">
        <f t="shared" si="8"/>
        <v>1.8856065367693242E-2</v>
      </c>
    </row>
    <row r="45" spans="1:13" x14ac:dyDescent="0.2">
      <c r="A45" s="1">
        <v>41183</v>
      </c>
      <c r="B45" s="2">
        <v>125.41</v>
      </c>
      <c r="C45" s="2">
        <v>67.08</v>
      </c>
      <c r="D45" s="2">
        <v>48.94</v>
      </c>
      <c r="E45" s="2">
        <v>10.53</v>
      </c>
      <c r="F45" s="2">
        <v>13.16</v>
      </c>
      <c r="H45" s="1">
        <v>41183</v>
      </c>
      <c r="I45" s="3">
        <f t="shared" si="4"/>
        <v>-1.8624305501212968E-2</v>
      </c>
      <c r="J45" s="3">
        <f t="shared" si="5"/>
        <v>1.2070006035002967E-2</v>
      </c>
      <c r="K45" s="3">
        <f t="shared" si="6"/>
        <v>1.2621560107593632E-2</v>
      </c>
      <c r="L45" s="3">
        <f t="shared" si="7"/>
        <v>0.13714902807775364</v>
      </c>
      <c r="M45" s="3">
        <f t="shared" si="8"/>
        <v>-0.18815545959284397</v>
      </c>
    </row>
    <row r="46" spans="1:13" x14ac:dyDescent="0.2">
      <c r="A46" s="1">
        <v>41214</v>
      </c>
      <c r="B46" s="2">
        <v>126.11</v>
      </c>
      <c r="C46" s="2">
        <v>71.17</v>
      </c>
      <c r="D46" s="2">
        <v>52.29</v>
      </c>
      <c r="E46" s="2">
        <v>10.8</v>
      </c>
      <c r="F46" s="2">
        <v>12.34</v>
      </c>
      <c r="H46" s="1">
        <v>41214</v>
      </c>
      <c r="I46" s="3">
        <f t="shared" si="4"/>
        <v>5.5816920500757483E-3</v>
      </c>
      <c r="J46" s="3">
        <f t="shared" si="5"/>
        <v>6.0971973762671494E-2</v>
      </c>
      <c r="K46" s="3">
        <f t="shared" si="6"/>
        <v>6.8451164691458954E-2</v>
      </c>
      <c r="L46" s="3">
        <f t="shared" si="7"/>
        <v>2.5641025641025772E-2</v>
      </c>
      <c r="M46" s="3">
        <f t="shared" si="8"/>
        <v>-6.2310030395136828E-2</v>
      </c>
    </row>
    <row r="47" spans="1:13" x14ac:dyDescent="0.2">
      <c r="A47" s="1">
        <v>41246</v>
      </c>
      <c r="B47" s="2">
        <v>127.24</v>
      </c>
      <c r="C47" s="2">
        <v>72.2</v>
      </c>
      <c r="D47" s="2">
        <v>52.66</v>
      </c>
      <c r="E47" s="2">
        <v>12.22</v>
      </c>
      <c r="F47" s="2">
        <v>13.67</v>
      </c>
      <c r="H47" s="1">
        <v>41246</v>
      </c>
      <c r="I47" s="3">
        <f t="shared" si="4"/>
        <v>8.9604313694393589E-3</v>
      </c>
      <c r="J47" s="3">
        <f t="shared" si="5"/>
        <v>1.4472390051988304E-2</v>
      </c>
      <c r="K47" s="3">
        <f t="shared" si="6"/>
        <v>7.0759227385732704E-3</v>
      </c>
      <c r="L47" s="3">
        <f t="shared" si="7"/>
        <v>0.13148148148148153</v>
      </c>
      <c r="M47" s="3">
        <f t="shared" si="8"/>
        <v>0.10777957860615883</v>
      </c>
    </row>
    <row r="48" spans="1:13" x14ac:dyDescent="0.2">
      <c r="A48" s="1">
        <v>41276</v>
      </c>
      <c r="B48" s="2">
        <v>133.83000000000001</v>
      </c>
      <c r="C48" s="2">
        <v>70.78</v>
      </c>
      <c r="D48" s="2">
        <v>55.16</v>
      </c>
      <c r="E48" s="2">
        <v>12.31</v>
      </c>
      <c r="F48" s="2">
        <v>15.83</v>
      </c>
      <c r="H48" s="1">
        <v>41276</v>
      </c>
      <c r="I48" s="3">
        <f t="shared" si="4"/>
        <v>5.1791889342974073E-2</v>
      </c>
      <c r="J48" s="3">
        <f t="shared" si="5"/>
        <v>-1.9667590027700799E-2</v>
      </c>
      <c r="K48" s="3">
        <f t="shared" si="6"/>
        <v>4.7474363843524436E-2</v>
      </c>
      <c r="L48" s="3">
        <f t="shared" si="7"/>
        <v>7.3649754500817455E-3</v>
      </c>
      <c r="M48" s="3">
        <f t="shared" si="8"/>
        <v>0.15801024140453546</v>
      </c>
    </row>
    <row r="49" spans="1:13" x14ac:dyDescent="0.2">
      <c r="A49" s="1">
        <v>41306</v>
      </c>
      <c r="B49" s="2">
        <v>135.62</v>
      </c>
      <c r="C49" s="2">
        <v>74.150000000000006</v>
      </c>
      <c r="D49" s="2">
        <v>57.47</v>
      </c>
      <c r="E49" s="2">
        <v>11.99</v>
      </c>
      <c r="F49" s="2">
        <v>19.32</v>
      </c>
      <c r="H49" s="1">
        <v>41306</v>
      </c>
      <c r="I49" s="3">
        <f t="shared" si="4"/>
        <v>1.3375177463946786E-2</v>
      </c>
      <c r="J49" s="3">
        <f t="shared" si="5"/>
        <v>4.7612319864368535E-2</v>
      </c>
      <c r="K49" s="3">
        <f t="shared" si="6"/>
        <v>4.1878172588832641E-2</v>
      </c>
      <c r="L49" s="3">
        <f t="shared" si="7"/>
        <v>-2.5995125913891193E-2</v>
      </c>
      <c r="M49" s="3">
        <f t="shared" si="8"/>
        <v>0.22046746683512319</v>
      </c>
    </row>
    <row r="50" spans="1:13" x14ac:dyDescent="0.2">
      <c r="A50" s="1">
        <v>41334</v>
      </c>
      <c r="B50" s="2">
        <v>140.69</v>
      </c>
      <c r="C50" s="2">
        <v>82.78</v>
      </c>
      <c r="D50" s="2">
        <v>61.2</v>
      </c>
      <c r="E50" s="2">
        <v>12.5</v>
      </c>
      <c r="F50" s="2">
        <v>23.01</v>
      </c>
      <c r="H50" s="1">
        <v>41334</v>
      </c>
      <c r="I50" s="3">
        <f t="shared" si="4"/>
        <v>3.7383866686329315E-2</v>
      </c>
      <c r="J50" s="3">
        <f t="shared" si="5"/>
        <v>0.11638570465273079</v>
      </c>
      <c r="K50" s="3">
        <f t="shared" si="6"/>
        <v>6.4903427875413255E-2</v>
      </c>
      <c r="L50" s="3">
        <f t="shared" si="7"/>
        <v>4.2535446205171024E-2</v>
      </c>
      <c r="M50" s="3">
        <f t="shared" si="8"/>
        <v>0.19099378881987583</v>
      </c>
    </row>
    <row r="51" spans="1:13" x14ac:dyDescent="0.2">
      <c r="A51" s="1">
        <v>41365</v>
      </c>
      <c r="B51" s="2">
        <v>143.37</v>
      </c>
      <c r="C51" s="2">
        <v>88.14</v>
      </c>
      <c r="D51" s="2">
        <v>61.78</v>
      </c>
      <c r="E51" s="2">
        <v>13.03</v>
      </c>
      <c r="F51" s="2">
        <v>19.88</v>
      </c>
      <c r="H51" s="1">
        <v>41365</v>
      </c>
      <c r="I51" s="3">
        <f t="shared" si="4"/>
        <v>1.904897291918406E-2</v>
      </c>
      <c r="J51" s="3">
        <f t="shared" si="5"/>
        <v>6.4749939598936823E-2</v>
      </c>
      <c r="K51" s="3">
        <f t="shared" si="6"/>
        <v>9.4771241830065023E-3</v>
      </c>
      <c r="L51" s="3">
        <f t="shared" si="7"/>
        <v>4.2399999999999993E-2</v>
      </c>
      <c r="M51" s="3">
        <f t="shared" si="8"/>
        <v>-0.13602781399391584</v>
      </c>
    </row>
    <row r="52" spans="1:13" x14ac:dyDescent="0.2">
      <c r="A52" s="1">
        <v>41395</v>
      </c>
      <c r="B52" s="2">
        <v>146.71</v>
      </c>
      <c r="C52" s="2">
        <v>95.97</v>
      </c>
      <c r="D52" s="2">
        <v>59.35</v>
      </c>
      <c r="E52" s="2">
        <v>15.01</v>
      </c>
      <c r="F52" s="2">
        <v>23.57</v>
      </c>
      <c r="H52" s="1">
        <v>41395</v>
      </c>
      <c r="I52" s="3">
        <f t="shared" si="4"/>
        <v>2.3296366045895356E-2</v>
      </c>
      <c r="J52" s="3">
        <f t="shared" si="5"/>
        <v>8.8835942818243696E-2</v>
      </c>
      <c r="K52" s="3">
        <f t="shared" si="6"/>
        <v>-3.9333117513758453E-2</v>
      </c>
      <c r="L52" s="3">
        <f t="shared" si="7"/>
        <v>0.15195702225633156</v>
      </c>
      <c r="M52" s="3">
        <f t="shared" si="8"/>
        <v>0.18561368209255535</v>
      </c>
    </row>
    <row r="53" spans="1:13" x14ac:dyDescent="0.2">
      <c r="A53" s="1">
        <v>41428</v>
      </c>
      <c r="B53" s="2">
        <v>144.72999999999999</v>
      </c>
      <c r="C53" s="2">
        <v>99.29</v>
      </c>
      <c r="D53" s="2">
        <v>61.43</v>
      </c>
      <c r="E53" s="2">
        <v>14.81</v>
      </c>
      <c r="F53" s="2">
        <v>24.08</v>
      </c>
      <c r="H53" s="1">
        <v>41428</v>
      </c>
      <c r="I53" s="3">
        <f t="shared" si="4"/>
        <v>-1.3496012541749147E-2</v>
      </c>
      <c r="J53" s="3">
        <f t="shared" si="5"/>
        <v>3.4594144003334382E-2</v>
      </c>
      <c r="K53" s="3">
        <f t="shared" si="6"/>
        <v>3.5046335299073306E-2</v>
      </c>
      <c r="L53" s="3">
        <f t="shared" si="7"/>
        <v>-1.332445036642238E-2</v>
      </c>
      <c r="M53" s="3">
        <f t="shared" si="8"/>
        <v>2.163767501060665E-2</v>
      </c>
    </row>
    <row r="54" spans="1:13" x14ac:dyDescent="0.2">
      <c r="A54" s="1">
        <v>41456</v>
      </c>
      <c r="B54" s="2">
        <v>152.07</v>
      </c>
      <c r="C54" s="2">
        <v>101.87</v>
      </c>
      <c r="D54" s="2">
        <v>63.36</v>
      </c>
      <c r="E54" s="2">
        <v>16.260000000000002</v>
      </c>
      <c r="F54" s="2">
        <v>24.93</v>
      </c>
      <c r="H54" s="1">
        <v>41456</v>
      </c>
      <c r="I54" s="3">
        <f t="shared" si="4"/>
        <v>5.0715124714986626E-2</v>
      </c>
      <c r="J54" s="3">
        <f t="shared" si="5"/>
        <v>2.5984489878134731E-2</v>
      </c>
      <c r="K54" s="3">
        <f t="shared" si="6"/>
        <v>3.1417874002930057E-2</v>
      </c>
      <c r="L54" s="3">
        <f t="shared" si="7"/>
        <v>9.7906819716407911E-2</v>
      </c>
      <c r="M54" s="3">
        <f t="shared" si="8"/>
        <v>3.5299003322259104E-2</v>
      </c>
    </row>
    <row r="55" spans="1:13" x14ac:dyDescent="0.2">
      <c r="A55" s="1">
        <v>41487</v>
      </c>
      <c r="B55" s="2">
        <v>147.63999999999999</v>
      </c>
      <c r="C55" s="2">
        <v>101.18</v>
      </c>
      <c r="D55" s="2">
        <v>58.51</v>
      </c>
      <c r="E55" s="2">
        <v>15.59</v>
      </c>
      <c r="F55" s="2">
        <v>21.69</v>
      </c>
      <c r="H55" s="1">
        <v>41487</v>
      </c>
      <c r="I55" s="3">
        <f t="shared" si="4"/>
        <v>-2.9131321102124019E-2</v>
      </c>
      <c r="J55" s="3">
        <f t="shared" si="5"/>
        <v>-6.7733385687640535E-3</v>
      </c>
      <c r="K55" s="3">
        <f t="shared" si="6"/>
        <v>-7.6546717171717238E-2</v>
      </c>
      <c r="L55" s="3">
        <f t="shared" si="7"/>
        <v>-4.1205412054120649E-2</v>
      </c>
      <c r="M55" s="3">
        <f t="shared" si="8"/>
        <v>-0.12996389891696747</v>
      </c>
    </row>
    <row r="56" spans="1:13" x14ac:dyDescent="0.2">
      <c r="A56" s="1">
        <v>41520</v>
      </c>
      <c r="B56" s="2">
        <v>152.24</v>
      </c>
      <c r="C56" s="2">
        <v>114.4</v>
      </c>
      <c r="D56" s="2">
        <v>56.6</v>
      </c>
      <c r="E56" s="2">
        <v>16.25</v>
      </c>
      <c r="F56" s="2">
        <v>20.51</v>
      </c>
      <c r="H56" s="1">
        <v>41520</v>
      </c>
      <c r="I56" s="3">
        <f t="shared" si="4"/>
        <v>3.1156868057437226E-2</v>
      </c>
      <c r="J56" s="3">
        <f t="shared" si="5"/>
        <v>0.13065823285234224</v>
      </c>
      <c r="K56" s="3">
        <f t="shared" si="6"/>
        <v>-3.2643992479917894E-2</v>
      </c>
      <c r="L56" s="3">
        <f t="shared" si="7"/>
        <v>4.2334830019243208E-2</v>
      </c>
      <c r="M56" s="3">
        <f t="shared" si="8"/>
        <v>-5.4402950668510863E-2</v>
      </c>
    </row>
    <row r="57" spans="1:13" x14ac:dyDescent="0.2">
      <c r="A57" s="1">
        <v>41548</v>
      </c>
      <c r="B57" s="2">
        <v>159.22999999999999</v>
      </c>
      <c r="C57" s="2">
        <v>127.06</v>
      </c>
      <c r="D57" s="2">
        <v>60.95</v>
      </c>
      <c r="E57" s="2">
        <v>16.57</v>
      </c>
      <c r="F57" s="2">
        <v>23.81</v>
      </c>
      <c r="H57" s="1">
        <v>41548</v>
      </c>
      <c r="I57" s="3">
        <f t="shared" si="4"/>
        <v>4.5914345769836995E-2</v>
      </c>
      <c r="J57" s="3">
        <f t="shared" si="5"/>
        <v>0.11066433566433553</v>
      </c>
      <c r="K57" s="3">
        <f t="shared" si="6"/>
        <v>7.6855123674911763E-2</v>
      </c>
      <c r="L57" s="3">
        <f t="shared" si="7"/>
        <v>1.9692307692307676E-2</v>
      </c>
      <c r="M57" s="3">
        <f t="shared" si="8"/>
        <v>0.16089712335446116</v>
      </c>
    </row>
    <row r="58" spans="1:13" x14ac:dyDescent="0.2">
      <c r="A58" s="1">
        <v>41579</v>
      </c>
      <c r="B58" s="2">
        <v>164.05</v>
      </c>
      <c r="C58" s="2">
        <v>131.19</v>
      </c>
      <c r="D58" s="2">
        <v>58.88</v>
      </c>
      <c r="E58" s="2">
        <v>16.55</v>
      </c>
      <c r="F58" s="2">
        <v>26.73</v>
      </c>
      <c r="H58" s="1">
        <v>41579</v>
      </c>
      <c r="I58" s="3">
        <f t="shared" si="4"/>
        <v>3.0270677636123899E-2</v>
      </c>
      <c r="J58" s="3">
        <f t="shared" si="5"/>
        <v>3.2504328663623516E-2</v>
      </c>
      <c r="K58" s="3">
        <f t="shared" si="6"/>
        <v>-3.3962264150943389E-2</v>
      </c>
      <c r="L58" s="3">
        <f t="shared" si="7"/>
        <v>-1.2070006035003189E-3</v>
      </c>
      <c r="M58" s="3">
        <f t="shared" si="8"/>
        <v>0.12263754724905507</v>
      </c>
    </row>
    <row r="59" spans="1:13" x14ac:dyDescent="0.2">
      <c r="A59" s="1">
        <v>41610</v>
      </c>
      <c r="B59" s="2">
        <v>168.18</v>
      </c>
      <c r="C59" s="2">
        <v>133.38</v>
      </c>
      <c r="D59" s="2">
        <v>59.3</v>
      </c>
      <c r="E59" s="2">
        <v>14.95</v>
      </c>
      <c r="F59" s="2">
        <v>27.48</v>
      </c>
      <c r="H59" s="1">
        <v>41610</v>
      </c>
      <c r="I59" s="3">
        <f t="shared" si="4"/>
        <v>2.5175251447729252E-2</v>
      </c>
      <c r="J59" s="3">
        <f t="shared" si="5"/>
        <v>1.6693345529384951E-2</v>
      </c>
      <c r="K59" s="3">
        <f t="shared" si="6"/>
        <v>7.1331521739128601E-3</v>
      </c>
      <c r="L59" s="3">
        <f t="shared" si="7"/>
        <v>-9.6676737160120929E-2</v>
      </c>
      <c r="M59" s="3">
        <f t="shared" si="8"/>
        <v>2.8058361391694708E-2</v>
      </c>
    </row>
    <row r="60" spans="1:13" x14ac:dyDescent="0.2">
      <c r="A60" s="1">
        <v>41641</v>
      </c>
      <c r="B60" s="2">
        <v>162.34</v>
      </c>
      <c r="C60" s="2">
        <v>122.4</v>
      </c>
      <c r="D60" s="2">
        <v>56.3</v>
      </c>
      <c r="E60" s="2">
        <v>14.61</v>
      </c>
      <c r="F60" s="2">
        <v>28.49</v>
      </c>
      <c r="H60" s="1">
        <v>41641</v>
      </c>
      <c r="I60" s="3">
        <f t="shared" si="4"/>
        <v>-3.472469972648351E-2</v>
      </c>
      <c r="J60" s="3">
        <f t="shared" si="5"/>
        <v>-8.2321187584345368E-2</v>
      </c>
      <c r="K60" s="3">
        <f t="shared" si="6"/>
        <v>-5.0590219224283306E-2</v>
      </c>
      <c r="L60" s="3">
        <f t="shared" si="7"/>
        <v>-2.2742474916387923E-2</v>
      </c>
      <c r="M60" s="3">
        <f t="shared" si="8"/>
        <v>3.6754002911208117E-2</v>
      </c>
    </row>
    <row r="61" spans="1:13" x14ac:dyDescent="0.2">
      <c r="A61" s="1">
        <v>41673</v>
      </c>
      <c r="B61" s="2">
        <v>169.75</v>
      </c>
      <c r="C61" s="2">
        <v>126.69</v>
      </c>
      <c r="D61" s="2">
        <v>58.93</v>
      </c>
      <c r="E61" s="2">
        <v>15.03</v>
      </c>
      <c r="F61" s="2">
        <v>29.35</v>
      </c>
      <c r="H61" s="1">
        <v>41673</v>
      </c>
      <c r="I61" s="3">
        <f t="shared" si="4"/>
        <v>4.5644942712824932E-2</v>
      </c>
      <c r="J61" s="3">
        <f t="shared" si="5"/>
        <v>3.5049019607843013E-2</v>
      </c>
      <c r="K61" s="3">
        <f t="shared" si="6"/>
        <v>4.6714031971580861E-2</v>
      </c>
      <c r="L61" s="3">
        <f t="shared" si="7"/>
        <v>2.8747433264887157E-2</v>
      </c>
      <c r="M61" s="3">
        <f t="shared" si="8"/>
        <v>3.0186030186030388E-2</v>
      </c>
    </row>
    <row r="62" spans="1:13" x14ac:dyDescent="0.2">
      <c r="A62" s="1">
        <v>41701</v>
      </c>
      <c r="B62" s="2">
        <v>171.14</v>
      </c>
      <c r="C62" s="2">
        <v>123.32</v>
      </c>
      <c r="D62" s="2">
        <v>61.35</v>
      </c>
      <c r="E62" s="2">
        <v>15.23</v>
      </c>
      <c r="F62" s="2">
        <v>31.94</v>
      </c>
      <c r="H62" s="1">
        <v>41701</v>
      </c>
      <c r="I62" s="3">
        <f t="shared" si="4"/>
        <v>8.1885125184093521E-3</v>
      </c>
      <c r="J62" s="3">
        <f t="shared" si="5"/>
        <v>-2.6600363091009549E-2</v>
      </c>
      <c r="K62" s="3">
        <f t="shared" si="6"/>
        <v>4.1065671135245285E-2</v>
      </c>
      <c r="L62" s="3">
        <f t="shared" si="7"/>
        <v>1.330671989354637E-2</v>
      </c>
      <c r="M62" s="3">
        <f t="shared" si="8"/>
        <v>8.8245315161839866E-2</v>
      </c>
    </row>
    <row r="63" spans="1:13" x14ac:dyDescent="0.2">
      <c r="A63" s="1">
        <v>41730</v>
      </c>
      <c r="B63" s="2">
        <v>172.38</v>
      </c>
      <c r="C63" s="2">
        <v>126.79</v>
      </c>
      <c r="D63" s="2">
        <v>65.38</v>
      </c>
      <c r="E63" s="2">
        <v>15.89</v>
      </c>
      <c r="F63" s="2">
        <v>32.630000000000003</v>
      </c>
      <c r="H63" s="1">
        <v>41730</v>
      </c>
      <c r="I63" s="3">
        <f t="shared" si="4"/>
        <v>7.2455299754587976E-3</v>
      </c>
      <c r="J63" s="3">
        <f t="shared" si="5"/>
        <v>2.8138177100227146E-2</v>
      </c>
      <c r="K63" s="3">
        <f t="shared" si="6"/>
        <v>6.5688671556642042E-2</v>
      </c>
      <c r="L63" s="3">
        <f t="shared" si="7"/>
        <v>4.33355219960605E-2</v>
      </c>
      <c r="M63" s="3">
        <f t="shared" si="8"/>
        <v>2.1603005635566719E-2</v>
      </c>
    </row>
    <row r="64" spans="1:13" x14ac:dyDescent="0.2">
      <c r="A64" s="1">
        <v>41760</v>
      </c>
      <c r="B64" s="2">
        <v>176.41</v>
      </c>
      <c r="C64" s="2">
        <v>133.66</v>
      </c>
      <c r="D64" s="2">
        <v>67.95</v>
      </c>
      <c r="E64" s="2">
        <v>16.18</v>
      </c>
      <c r="F64" s="2">
        <v>33.07</v>
      </c>
      <c r="H64" s="1">
        <v>41760</v>
      </c>
      <c r="I64" s="3">
        <f t="shared" si="4"/>
        <v>2.3378582202111531E-2</v>
      </c>
      <c r="J64" s="3">
        <f t="shared" si="5"/>
        <v>5.4184083918290105E-2</v>
      </c>
      <c r="K64" s="3">
        <f t="shared" si="6"/>
        <v>3.9308657081676524E-2</v>
      </c>
      <c r="L64" s="3">
        <f t="shared" si="7"/>
        <v>1.8250471994965434E-2</v>
      </c>
      <c r="M64" s="3">
        <f t="shared" si="8"/>
        <v>1.3484523444682761E-2</v>
      </c>
    </row>
    <row r="65" spans="1:13" x14ac:dyDescent="0.2">
      <c r="A65" s="1">
        <v>41792</v>
      </c>
      <c r="B65" s="2">
        <v>180.03</v>
      </c>
      <c r="C65" s="2">
        <v>125.73</v>
      </c>
      <c r="D65" s="2">
        <v>64.72</v>
      </c>
      <c r="E65" s="2">
        <v>16.97</v>
      </c>
      <c r="F65" s="2">
        <v>33.4</v>
      </c>
      <c r="H65" s="1">
        <v>41792</v>
      </c>
      <c r="I65" s="3">
        <f t="shared" si="4"/>
        <v>2.0520378663340999E-2</v>
      </c>
      <c r="J65" s="3">
        <f t="shared" si="5"/>
        <v>-5.9329642376178326E-2</v>
      </c>
      <c r="K65" s="3">
        <f t="shared" si="6"/>
        <v>-4.7534952170713796E-2</v>
      </c>
      <c r="L65" s="3">
        <f t="shared" si="7"/>
        <v>4.8825710754017315E-2</v>
      </c>
      <c r="M65" s="3">
        <f t="shared" si="8"/>
        <v>9.9788327789536169E-3</v>
      </c>
    </row>
    <row r="66" spans="1:13" x14ac:dyDescent="0.2">
      <c r="A66" s="1">
        <v>41821</v>
      </c>
      <c r="B66" s="2">
        <v>177.53</v>
      </c>
      <c r="C66" s="2">
        <v>119.06</v>
      </c>
      <c r="D66" s="2">
        <v>58.93</v>
      </c>
      <c r="E66" s="2">
        <v>16.87</v>
      </c>
      <c r="F66" s="2">
        <v>35.31</v>
      </c>
      <c r="H66" s="1">
        <v>41821</v>
      </c>
      <c r="I66" s="3">
        <f t="shared" si="4"/>
        <v>-1.3886574459812229E-2</v>
      </c>
      <c r="J66" s="3">
        <f t="shared" si="5"/>
        <v>-5.3050186908454644E-2</v>
      </c>
      <c r="K66" s="3">
        <f t="shared" si="6"/>
        <v>-8.9462299134734247E-2</v>
      </c>
      <c r="L66" s="3">
        <f t="shared" si="7"/>
        <v>-5.8927519151442675E-3</v>
      </c>
      <c r="M66" s="3">
        <f t="shared" si="8"/>
        <v>5.7185628742514982E-2</v>
      </c>
    </row>
    <row r="67" spans="1:13" x14ac:dyDescent="0.2">
      <c r="A67" s="1">
        <v>41852</v>
      </c>
      <c r="B67" s="2">
        <v>184.61</v>
      </c>
      <c r="C67" s="2">
        <v>126.06</v>
      </c>
      <c r="D67" s="2">
        <v>64.48</v>
      </c>
      <c r="E67" s="2">
        <v>17.260000000000002</v>
      </c>
      <c r="F67" s="2">
        <v>37.69</v>
      </c>
      <c r="H67" s="1">
        <v>41852</v>
      </c>
      <c r="I67" s="3">
        <f t="shared" si="4"/>
        <v>3.9880583563341565E-2</v>
      </c>
      <c r="J67" s="3">
        <f t="shared" si="5"/>
        <v>5.8793885435914683E-2</v>
      </c>
      <c r="K67" s="3">
        <f t="shared" si="6"/>
        <v>9.4179535041574836E-2</v>
      </c>
      <c r="L67" s="3">
        <f t="shared" si="7"/>
        <v>2.3117960877297117E-2</v>
      </c>
      <c r="M67" s="3">
        <f t="shared" si="8"/>
        <v>6.7403001982441202E-2</v>
      </c>
    </row>
    <row r="68" spans="1:13" x14ac:dyDescent="0.2">
      <c r="A68" s="1">
        <v>41884</v>
      </c>
      <c r="B68" s="2">
        <v>181.99</v>
      </c>
      <c r="C68" s="2">
        <v>126.64</v>
      </c>
      <c r="D68" s="2">
        <v>61.14</v>
      </c>
      <c r="E68" s="2">
        <v>14.66</v>
      </c>
      <c r="F68" s="2">
        <v>35.33</v>
      </c>
      <c r="H68" s="1">
        <v>41884</v>
      </c>
      <c r="I68" s="3">
        <f t="shared" si="4"/>
        <v>-1.4192080602350887E-2</v>
      </c>
      <c r="J68" s="3">
        <f t="shared" si="5"/>
        <v>4.6009836585751973E-3</v>
      </c>
      <c r="K68" s="3">
        <f t="shared" si="6"/>
        <v>-5.1799007444168765E-2</v>
      </c>
      <c r="L68" s="3">
        <f t="shared" si="7"/>
        <v>-0.15063731170336048</v>
      </c>
      <c r="M68" s="3">
        <f t="shared" si="8"/>
        <v>-6.2616078535420505E-2</v>
      </c>
    </row>
    <row r="69" spans="1:13" x14ac:dyDescent="0.2">
      <c r="A69" s="1">
        <v>41913</v>
      </c>
      <c r="B69" s="2">
        <v>186.4</v>
      </c>
      <c r="C69" s="2">
        <v>124.19</v>
      </c>
      <c r="D69" s="2">
        <v>63.48</v>
      </c>
      <c r="E69" s="2">
        <v>14.09</v>
      </c>
      <c r="F69" s="2">
        <v>35.729999999999997</v>
      </c>
      <c r="H69" s="1">
        <v>41913</v>
      </c>
      <c r="I69" s="3">
        <f t="shared" si="4"/>
        <v>2.4232100664871581E-2</v>
      </c>
      <c r="J69" s="3">
        <f t="shared" si="5"/>
        <v>-1.9346178142766957E-2</v>
      </c>
      <c r="K69" s="3">
        <f t="shared" si="6"/>
        <v>3.8272816486751626E-2</v>
      </c>
      <c r="L69" s="3">
        <f t="shared" si="7"/>
        <v>-3.8881309686221055E-2</v>
      </c>
      <c r="M69" s="3">
        <f t="shared" si="8"/>
        <v>1.1321822813472826E-2</v>
      </c>
    </row>
    <row r="70" spans="1:13" x14ac:dyDescent="0.2">
      <c r="A70" s="1">
        <v>41946</v>
      </c>
      <c r="B70" s="2">
        <v>191.4</v>
      </c>
      <c r="C70" s="2">
        <v>134.36000000000001</v>
      </c>
      <c r="D70" s="2">
        <v>66.25</v>
      </c>
      <c r="E70" s="2">
        <v>15.73</v>
      </c>
      <c r="F70" s="2">
        <v>38.9</v>
      </c>
      <c r="H70" s="1">
        <v>41946</v>
      </c>
      <c r="I70" s="3">
        <f t="shared" si="4"/>
        <v>2.682403433476388E-2</v>
      </c>
      <c r="J70" s="3">
        <f t="shared" si="5"/>
        <v>8.1890651421209659E-2</v>
      </c>
      <c r="K70" s="3">
        <f t="shared" si="6"/>
        <v>4.3635790800252039E-2</v>
      </c>
      <c r="L70" s="3">
        <f t="shared" si="7"/>
        <v>0.11639460610361962</v>
      </c>
      <c r="M70" s="3">
        <f t="shared" si="8"/>
        <v>8.8720962776378531E-2</v>
      </c>
    </row>
    <row r="71" spans="1:13" x14ac:dyDescent="0.2">
      <c r="A71" s="1">
        <v>41974</v>
      </c>
      <c r="B71" s="2">
        <v>190.1</v>
      </c>
      <c r="C71" s="2">
        <v>132.38999999999999</v>
      </c>
      <c r="D71" s="2">
        <v>66.09</v>
      </c>
      <c r="E71" s="2">
        <v>15.77</v>
      </c>
      <c r="F71" s="2">
        <v>38.4</v>
      </c>
      <c r="H71" s="1">
        <v>41974</v>
      </c>
      <c r="I71" s="3">
        <f t="shared" si="4"/>
        <v>-6.7920585161964642E-3</v>
      </c>
      <c r="J71" s="3">
        <f t="shared" si="5"/>
        <v>-1.4662101816016904E-2</v>
      </c>
      <c r="K71" s="3">
        <f t="shared" si="6"/>
        <v>-2.4150943396226143E-3</v>
      </c>
      <c r="L71" s="3">
        <f t="shared" si="7"/>
        <v>2.5429116338206992E-3</v>
      </c>
      <c r="M71" s="3">
        <f t="shared" si="8"/>
        <v>-1.2853470437018011E-2</v>
      </c>
    </row>
  </sheetData>
  <mergeCells count="4">
    <mergeCell ref="A8:F8"/>
    <mergeCell ref="H8:M8"/>
    <mergeCell ref="H2:M2"/>
    <mergeCell ref="A1:M1"/>
  </mergeCells>
  <printOptions headings="1" gridLines="1"/>
  <pageMargins left="0.7" right="0.7" top="0.75" bottom="0.75" header="0.3" footer="0.3"/>
  <pageSetup orientation="portrait" verticalDpi="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83"/>
  <sheetViews>
    <sheetView workbookViewId="0">
      <selection sqref="A1:M1"/>
    </sheetView>
  </sheetViews>
  <sheetFormatPr defaultRowHeight="14.25" x14ac:dyDescent="0.2"/>
  <cols>
    <col min="1" max="1" width="9.375" style="1" bestFit="1" customWidth="1"/>
    <col min="2" max="6" width="9" style="2"/>
    <col min="15" max="15" width="38" bestFit="1" customWidth="1"/>
  </cols>
  <sheetData>
    <row r="1" spans="1:14" ht="18" x14ac:dyDescent="0.25">
      <c r="A1" s="34" t="s">
        <v>50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5" x14ac:dyDescent="0.25">
      <c r="H2" s="35" t="s">
        <v>17</v>
      </c>
      <c r="I2" s="35"/>
      <c r="J2" s="35"/>
      <c r="K2" s="35"/>
      <c r="L2" s="35"/>
      <c r="M2" s="35"/>
    </row>
    <row r="3" spans="1:14" ht="45" x14ac:dyDescent="0.25">
      <c r="H3" s="8"/>
      <c r="I3" s="8"/>
      <c r="J3" s="9" t="s">
        <v>9</v>
      </c>
      <c r="K3" s="9" t="s">
        <v>10</v>
      </c>
      <c r="L3" s="9" t="s">
        <v>11</v>
      </c>
      <c r="M3" s="9" t="s">
        <v>12</v>
      </c>
    </row>
    <row r="4" spans="1:14" x14ac:dyDescent="0.2">
      <c r="H4" t="s">
        <v>6</v>
      </c>
      <c r="I4" s="4"/>
      <c r="J4" s="4">
        <f t="shared" ref="J4:M4" si="0">INTERCEPT(J23:J83,$I$23:$I$83)</f>
        <v>5.8532557555632386E-3</v>
      </c>
      <c r="K4" s="4">
        <f t="shared" si="0"/>
        <v>9.1067012724304047E-4</v>
      </c>
      <c r="L4" s="4">
        <f t="shared" si="0"/>
        <v>-3.7566251822360435E-3</v>
      </c>
      <c r="M4" s="4">
        <f t="shared" si="0"/>
        <v>-1.700571018236598E-2</v>
      </c>
    </row>
    <row r="5" spans="1:14" x14ac:dyDescent="0.2">
      <c r="H5" t="s">
        <v>7</v>
      </c>
      <c r="I5" s="4"/>
      <c r="J5" s="4">
        <f t="shared" ref="J5:M5" si="1">SLOPE(J23:J83,$I$23:$I$83)</f>
        <v>1.0417434963862784</v>
      </c>
      <c r="K5" s="4">
        <f t="shared" si="1"/>
        <v>0.4970857813724629</v>
      </c>
      <c r="L5" s="4">
        <f t="shared" si="1"/>
        <v>1.4412202333555308</v>
      </c>
      <c r="M5" s="4">
        <f t="shared" si="1"/>
        <v>1.5318254774045552</v>
      </c>
    </row>
    <row r="6" spans="1:14" x14ac:dyDescent="0.2">
      <c r="H6" t="s">
        <v>8</v>
      </c>
      <c r="I6" s="4"/>
      <c r="J6" s="4">
        <f t="shared" ref="J6:M6" si="2">RSQ(J23:J83,$I$23:$I$83)</f>
        <v>0.40771243287193198</v>
      </c>
      <c r="K6" s="4">
        <f t="shared" si="2"/>
        <v>0.18728368335276183</v>
      </c>
      <c r="L6" s="4">
        <f t="shared" si="2"/>
        <v>0.36512583304086338</v>
      </c>
      <c r="M6" s="4">
        <f t="shared" si="2"/>
        <v>0.33349506523664096</v>
      </c>
    </row>
    <row r="7" spans="1:14" x14ac:dyDescent="0.2">
      <c r="I7" s="4"/>
      <c r="J7" s="4"/>
      <c r="K7" s="4"/>
      <c r="L7" s="4"/>
      <c r="M7" s="4"/>
    </row>
    <row r="8" spans="1:14" ht="15" x14ac:dyDescent="0.25">
      <c r="H8" s="35" t="s">
        <v>13</v>
      </c>
      <c r="I8" s="35"/>
      <c r="J8" s="35"/>
      <c r="K8" s="35"/>
      <c r="L8" s="35"/>
      <c r="M8" s="35"/>
    </row>
    <row r="9" spans="1:14" x14ac:dyDescent="0.2">
      <c r="H9" t="s">
        <v>6</v>
      </c>
      <c r="I9" s="4">
        <f>INTERCEPT(N23:N83,I23:I83)</f>
        <v>-3.4996023704489381E-3</v>
      </c>
      <c r="J9" s="4" t="e">
        <f ca="1">getformula(I9)</f>
        <v>#NAME?</v>
      </c>
      <c r="K9" s="4"/>
      <c r="L9" s="4"/>
      <c r="M9" s="4"/>
    </row>
    <row r="10" spans="1:14" x14ac:dyDescent="0.2">
      <c r="H10" t="s">
        <v>7</v>
      </c>
      <c r="I10" s="4">
        <f>SLOPE(N23:N83,I23:I83)</f>
        <v>1.1279687471297069</v>
      </c>
      <c r="J10" s="4" t="e">
        <f t="shared" ref="J10:J11" ca="1" si="3">getformula(I10)</f>
        <v>#NAME?</v>
      </c>
      <c r="K10" s="4"/>
      <c r="L10" s="4"/>
      <c r="M10" s="4"/>
    </row>
    <row r="11" spans="1:14" x14ac:dyDescent="0.2">
      <c r="H11" t="s">
        <v>8</v>
      </c>
      <c r="I11" s="4">
        <f>RSQ(N23:N83,I23:I83)</f>
        <v>0.62562566982881496</v>
      </c>
      <c r="J11" s="4" t="e">
        <f t="shared" ca="1" si="3"/>
        <v>#NAME?</v>
      </c>
      <c r="K11" s="4"/>
      <c r="L11" s="4"/>
      <c r="M11" s="4"/>
    </row>
    <row r="12" spans="1:14" x14ac:dyDescent="0.2">
      <c r="I12" s="4"/>
      <c r="J12" s="4"/>
      <c r="K12" s="4"/>
      <c r="L12" s="4"/>
      <c r="M12" s="4"/>
    </row>
    <row r="13" spans="1:14" ht="15" x14ac:dyDescent="0.25">
      <c r="H13" s="35" t="s">
        <v>16</v>
      </c>
      <c r="I13" s="35"/>
      <c r="J13" s="35"/>
      <c r="K13" s="35"/>
      <c r="L13" s="35"/>
      <c r="M13" s="35"/>
      <c r="N13" s="11"/>
    </row>
    <row r="14" spans="1:14" x14ac:dyDescent="0.2">
      <c r="H14" t="s">
        <v>6</v>
      </c>
      <c r="I14" s="4">
        <f>SUMPRODUCT($J$18:$M$18,J4:M4)</f>
        <v>-3.4996023704489364E-3</v>
      </c>
      <c r="J14" s="4" t="e">
        <f ca="1">getformula(I14)</f>
        <v>#NAME?</v>
      </c>
      <c r="K14" s="4"/>
      <c r="L14" s="4"/>
      <c r="M14" s="4"/>
    </row>
    <row r="15" spans="1:14" x14ac:dyDescent="0.2">
      <c r="H15" t="s">
        <v>7</v>
      </c>
      <c r="I15" s="4">
        <f>SUMPRODUCT($J$18:$M$18,J5:M5)</f>
        <v>1.1279687471297069</v>
      </c>
      <c r="J15" s="4" t="e">
        <f ca="1">getformula(I15)</f>
        <v>#NAME?</v>
      </c>
      <c r="K15" s="4"/>
      <c r="L15" s="4"/>
      <c r="M15" s="4"/>
    </row>
    <row r="16" spans="1:14" x14ac:dyDescent="0.2">
      <c r="H16" t="s">
        <v>8</v>
      </c>
      <c r="I16" s="4">
        <f>SUMPRODUCT($J$18:$M$18,J6:M6)</f>
        <v>0.32340425362554959</v>
      </c>
      <c r="J16" s="4" t="e">
        <f ca="1">getformula(I16)</f>
        <v>#NAME?</v>
      </c>
      <c r="K16" s="4"/>
      <c r="L16" s="4"/>
      <c r="M16" s="4"/>
    </row>
    <row r="17" spans="1:15" x14ac:dyDescent="0.2">
      <c r="I17" s="4"/>
      <c r="J17" s="4"/>
      <c r="K17" s="4"/>
      <c r="L17" s="4"/>
      <c r="M17" s="4"/>
    </row>
    <row r="18" spans="1:15" x14ac:dyDescent="0.2">
      <c r="H18" t="s">
        <v>14</v>
      </c>
      <c r="I18" s="4"/>
      <c r="J18" s="12">
        <v>0.25</v>
      </c>
      <c r="K18" s="12">
        <v>0.25</v>
      </c>
      <c r="L18" s="12">
        <v>0.25</v>
      </c>
      <c r="M18" s="12">
        <v>0.25</v>
      </c>
    </row>
    <row r="20" spans="1:15" ht="15" x14ac:dyDescent="0.25">
      <c r="A20" s="35" t="s">
        <v>3</v>
      </c>
      <c r="B20" s="35"/>
      <c r="C20" s="35"/>
      <c r="D20" s="35"/>
      <c r="E20" s="35"/>
      <c r="F20" s="35"/>
      <c r="H20" s="35" t="s">
        <v>15</v>
      </c>
      <c r="I20" s="35"/>
      <c r="J20" s="35"/>
      <c r="K20" s="35"/>
      <c r="L20" s="35"/>
      <c r="M20" s="35"/>
      <c r="N20" s="35"/>
      <c r="O20" s="35"/>
    </row>
    <row r="21" spans="1:15" ht="45" x14ac:dyDescent="0.25">
      <c r="A21" s="5" t="s">
        <v>0</v>
      </c>
      <c r="B21" s="6" t="s">
        <v>49</v>
      </c>
      <c r="C21" s="10" t="s">
        <v>9</v>
      </c>
      <c r="D21" s="10" t="s">
        <v>10</v>
      </c>
      <c r="E21" s="10" t="s">
        <v>11</v>
      </c>
      <c r="F21" s="10" t="s">
        <v>12</v>
      </c>
      <c r="H21" s="5" t="s">
        <v>0</v>
      </c>
      <c r="I21" s="6" t="s">
        <v>49</v>
      </c>
      <c r="J21" s="10" t="s">
        <v>9</v>
      </c>
      <c r="K21" s="10" t="s">
        <v>10</v>
      </c>
      <c r="L21" s="10" t="s">
        <v>11</v>
      </c>
      <c r="M21" s="10" t="s">
        <v>12</v>
      </c>
      <c r="N21" s="10" t="s">
        <v>14</v>
      </c>
    </row>
    <row r="22" spans="1:15" x14ac:dyDescent="0.2">
      <c r="A22" s="1">
        <v>40119</v>
      </c>
      <c r="B22" s="2">
        <v>91.98</v>
      </c>
      <c r="C22" s="2">
        <v>46.69</v>
      </c>
      <c r="D22" s="2">
        <v>45.06</v>
      </c>
      <c r="E22" s="2">
        <v>8.24</v>
      </c>
      <c r="F22" s="2">
        <v>44.68</v>
      </c>
      <c r="H22" s="1">
        <v>40119</v>
      </c>
      <c r="I22" s="2"/>
      <c r="J22" s="2"/>
      <c r="K22" s="2"/>
      <c r="L22" s="2"/>
      <c r="M22" s="2"/>
    </row>
    <row r="23" spans="1:15" x14ac:dyDescent="0.2">
      <c r="A23" s="1">
        <v>40148</v>
      </c>
      <c r="B23" s="2">
        <v>93.77</v>
      </c>
      <c r="C23" s="2">
        <v>48.23</v>
      </c>
      <c r="D23" s="2">
        <v>45.6</v>
      </c>
      <c r="E23" s="2">
        <v>9.26</v>
      </c>
      <c r="F23" s="2">
        <v>46.99</v>
      </c>
      <c r="H23" s="1">
        <v>40148</v>
      </c>
      <c r="I23" s="3">
        <f>B23/B22-1</f>
        <v>1.9460752337464582E-2</v>
      </c>
      <c r="J23" s="3">
        <f t="shared" ref="J23:M38" si="4">C23/C22-1</f>
        <v>3.2983508245877147E-2</v>
      </c>
      <c r="K23" s="3">
        <f t="shared" si="4"/>
        <v>1.1984021304926706E-2</v>
      </c>
      <c r="L23" s="3">
        <f t="shared" si="4"/>
        <v>0.12378640776699035</v>
      </c>
      <c r="M23" s="3">
        <f t="shared" si="4"/>
        <v>5.1700984780662651E-2</v>
      </c>
      <c r="N23" s="3">
        <f t="shared" ref="N23:N54" si="5">SUMPRODUCT($J$18:$M$18,J23:M23)</f>
        <v>5.5113730524614213E-2</v>
      </c>
      <c r="O23" t="e">
        <f ca="1">getformula(N23)</f>
        <v>#NAME?</v>
      </c>
    </row>
    <row r="24" spans="1:15" x14ac:dyDescent="0.2">
      <c r="A24" s="1">
        <v>40182</v>
      </c>
      <c r="B24" s="2">
        <v>90.39</v>
      </c>
      <c r="C24" s="2">
        <v>53.99</v>
      </c>
      <c r="D24" s="2">
        <v>46.64</v>
      </c>
      <c r="E24" s="2">
        <v>10.039999999999999</v>
      </c>
      <c r="F24" s="2">
        <v>42.94</v>
      </c>
      <c r="H24" s="1">
        <v>40182</v>
      </c>
      <c r="I24" s="3">
        <f t="shared" ref="I24:M83" si="6">B24/B23-1</f>
        <v>-3.6045643596032795E-2</v>
      </c>
      <c r="J24" s="3">
        <f t="shared" si="4"/>
        <v>0.11942774206925155</v>
      </c>
      <c r="K24" s="3">
        <f t="shared" si="4"/>
        <v>2.280701754385972E-2</v>
      </c>
      <c r="L24" s="3">
        <f t="shared" si="4"/>
        <v>8.4233261339092813E-2</v>
      </c>
      <c r="M24" s="3">
        <f t="shared" si="4"/>
        <v>-8.6188550755479931E-2</v>
      </c>
      <c r="N24" s="3">
        <f t="shared" si="5"/>
        <v>3.5069867549181039E-2</v>
      </c>
      <c r="O24" t="e">
        <f t="shared" ref="O24:O27" ca="1" si="7">getformula(N24)</f>
        <v>#NAME?</v>
      </c>
    </row>
    <row r="25" spans="1:15" x14ac:dyDescent="0.2">
      <c r="A25" s="1">
        <v>40210</v>
      </c>
      <c r="B25" s="2">
        <v>93.19</v>
      </c>
      <c r="C25" s="2">
        <v>56.66</v>
      </c>
      <c r="D25" s="2">
        <v>45.02</v>
      </c>
      <c r="E25" s="2">
        <v>10.88</v>
      </c>
      <c r="F25" s="2">
        <v>46.33</v>
      </c>
      <c r="H25" s="1">
        <v>40210</v>
      </c>
      <c r="I25" s="3">
        <f t="shared" si="6"/>
        <v>3.0976877973227124E-2</v>
      </c>
      <c r="J25" s="3">
        <f t="shared" si="4"/>
        <v>4.9453602518984896E-2</v>
      </c>
      <c r="K25" s="3">
        <f t="shared" si="4"/>
        <v>-3.4734133790737531E-2</v>
      </c>
      <c r="L25" s="3">
        <f t="shared" si="4"/>
        <v>8.3665338645418474E-2</v>
      </c>
      <c r="M25" s="3">
        <f t="shared" si="4"/>
        <v>7.8947368421052655E-2</v>
      </c>
      <c r="N25" s="3">
        <f t="shared" si="5"/>
        <v>4.4333043948679624E-2</v>
      </c>
      <c r="O25" t="e">
        <f t="shared" ca="1" si="7"/>
        <v>#NAME?</v>
      </c>
    </row>
    <row r="26" spans="1:15" x14ac:dyDescent="0.2">
      <c r="A26" s="1">
        <v>40238</v>
      </c>
      <c r="B26" s="2">
        <v>98.79</v>
      </c>
      <c r="C26" s="2">
        <v>65.13</v>
      </c>
      <c r="D26" s="2">
        <v>46.12</v>
      </c>
      <c r="E26" s="2">
        <v>11.64</v>
      </c>
      <c r="F26" s="2">
        <v>48.56</v>
      </c>
      <c r="H26" s="1">
        <v>40238</v>
      </c>
      <c r="I26" s="3">
        <f t="shared" si="6"/>
        <v>6.0092284579890576E-2</v>
      </c>
      <c r="J26" s="3">
        <f t="shared" si="4"/>
        <v>0.14948817507942103</v>
      </c>
      <c r="K26" s="3">
        <f t="shared" si="4"/>
        <v>2.4433585073300623E-2</v>
      </c>
      <c r="L26" s="3">
        <f t="shared" si="4"/>
        <v>6.9852941176470562E-2</v>
      </c>
      <c r="M26" s="3">
        <f t="shared" si="4"/>
        <v>4.8132959205698267E-2</v>
      </c>
      <c r="N26" s="3">
        <f t="shared" si="5"/>
        <v>7.297691513372262E-2</v>
      </c>
      <c r="O26" t="e">
        <f t="shared" ca="1" si="7"/>
        <v>#NAME?</v>
      </c>
    </row>
    <row r="27" spans="1:15" x14ac:dyDescent="0.2">
      <c r="A27" s="1">
        <v>40269</v>
      </c>
      <c r="B27" s="2">
        <v>100.35</v>
      </c>
      <c r="C27" s="2">
        <v>64.97</v>
      </c>
      <c r="D27" s="2">
        <v>47.43</v>
      </c>
      <c r="E27" s="2">
        <v>12.06</v>
      </c>
      <c r="F27" s="2">
        <v>47.48</v>
      </c>
      <c r="H27" s="1">
        <v>40269</v>
      </c>
      <c r="I27" s="3">
        <f t="shared" si="6"/>
        <v>1.579107197084717E-2</v>
      </c>
      <c r="J27" s="3">
        <f t="shared" si="4"/>
        <v>-2.4566252111162257E-3</v>
      </c>
      <c r="K27" s="3">
        <f t="shared" si="4"/>
        <v>2.8404163052905496E-2</v>
      </c>
      <c r="L27" s="3">
        <f t="shared" si="4"/>
        <v>3.6082474226804218E-2</v>
      </c>
      <c r="M27" s="3">
        <f t="shared" si="4"/>
        <v>-2.2240527182866621E-2</v>
      </c>
      <c r="N27" s="3">
        <f t="shared" si="5"/>
        <v>9.9473712214317167E-3</v>
      </c>
      <c r="O27" t="e">
        <f t="shared" ca="1" si="7"/>
        <v>#NAME?</v>
      </c>
    </row>
    <row r="28" spans="1:15" x14ac:dyDescent="0.2">
      <c r="A28" s="1">
        <v>40301</v>
      </c>
      <c r="B28" s="2">
        <v>92.33</v>
      </c>
      <c r="C28" s="2">
        <v>57.91</v>
      </c>
      <c r="D28" s="2">
        <v>46.45</v>
      </c>
      <c r="E28" s="2">
        <v>10.87</v>
      </c>
      <c r="F28" s="2">
        <v>42.03</v>
      </c>
      <c r="H28" s="1">
        <v>40301</v>
      </c>
      <c r="I28" s="3">
        <f t="shared" si="6"/>
        <v>-7.9920279023418028E-2</v>
      </c>
      <c r="J28" s="3">
        <f t="shared" si="4"/>
        <v>-0.10866553794058798</v>
      </c>
      <c r="K28" s="3">
        <f t="shared" si="4"/>
        <v>-2.0662028252161013E-2</v>
      </c>
      <c r="L28" s="3">
        <f t="shared" si="4"/>
        <v>-9.867330016583753E-2</v>
      </c>
      <c r="M28" s="3">
        <f t="shared" si="4"/>
        <v>-0.11478517270429645</v>
      </c>
      <c r="N28" s="3">
        <f t="shared" si="5"/>
        <v>-8.5696509765720741E-2</v>
      </c>
    </row>
    <row r="29" spans="1:15" x14ac:dyDescent="0.2">
      <c r="A29" s="1">
        <v>40330</v>
      </c>
      <c r="B29" s="2">
        <v>87.48</v>
      </c>
      <c r="C29" s="2">
        <v>56.61</v>
      </c>
      <c r="D29" s="2">
        <v>43.73</v>
      </c>
      <c r="E29" s="2">
        <v>9.34</v>
      </c>
      <c r="F29" s="2">
        <v>39.61</v>
      </c>
      <c r="H29" s="1">
        <v>40330</v>
      </c>
      <c r="I29" s="3">
        <f t="shared" si="6"/>
        <v>-5.2528972165060028E-2</v>
      </c>
      <c r="J29" s="3">
        <f t="shared" si="4"/>
        <v>-2.2448627180106984E-2</v>
      </c>
      <c r="K29" s="3">
        <f t="shared" si="4"/>
        <v>-5.8557588805166927E-2</v>
      </c>
      <c r="L29" s="3">
        <f t="shared" si="4"/>
        <v>-0.14075436982520695</v>
      </c>
      <c r="M29" s="3">
        <f t="shared" si="4"/>
        <v>-5.7577920532952742E-2</v>
      </c>
      <c r="N29" s="3">
        <f t="shared" si="5"/>
        <v>-6.98346265858584E-2</v>
      </c>
    </row>
    <row r="30" spans="1:15" x14ac:dyDescent="0.2">
      <c r="A30" s="1">
        <v>40360</v>
      </c>
      <c r="B30" s="2">
        <v>93.6</v>
      </c>
      <c r="C30" s="2">
        <v>61.48</v>
      </c>
      <c r="D30" s="2">
        <v>43.51</v>
      </c>
      <c r="E30" s="2">
        <v>11.83</v>
      </c>
      <c r="F30" s="2">
        <v>42.13</v>
      </c>
      <c r="H30" s="1">
        <v>40360</v>
      </c>
      <c r="I30" s="3">
        <f t="shared" si="6"/>
        <v>6.9958847736625307E-2</v>
      </c>
      <c r="J30" s="3">
        <f t="shared" si="4"/>
        <v>8.602720367426242E-2</v>
      </c>
      <c r="K30" s="3">
        <f t="shared" si="4"/>
        <v>-5.030871255431002E-3</v>
      </c>
      <c r="L30" s="3">
        <f t="shared" si="4"/>
        <v>0.26659528907922914</v>
      </c>
      <c r="M30" s="3">
        <f t="shared" si="4"/>
        <v>6.3620297904569689E-2</v>
      </c>
      <c r="N30" s="3">
        <f t="shared" si="5"/>
        <v>0.10280297985065756</v>
      </c>
    </row>
    <row r="31" spans="1:15" x14ac:dyDescent="0.2">
      <c r="A31" s="1">
        <v>40392</v>
      </c>
      <c r="B31" s="2">
        <v>89.36</v>
      </c>
      <c r="C31" s="2">
        <v>55.49</v>
      </c>
      <c r="D31" s="2">
        <v>43.54</v>
      </c>
      <c r="E31" s="2">
        <v>10.46</v>
      </c>
      <c r="F31" s="2">
        <v>35.19</v>
      </c>
      <c r="H31" s="1">
        <v>40392</v>
      </c>
      <c r="I31" s="3">
        <f t="shared" si="6"/>
        <v>-4.5299145299145249E-2</v>
      </c>
      <c r="J31" s="3">
        <f t="shared" si="4"/>
        <v>-9.7430058555627808E-2</v>
      </c>
      <c r="K31" s="3">
        <f t="shared" si="4"/>
        <v>6.8949666743289839E-4</v>
      </c>
      <c r="L31" s="3">
        <f t="shared" si="4"/>
        <v>-0.11580726965342347</v>
      </c>
      <c r="M31" s="3">
        <f t="shared" si="4"/>
        <v>-0.16472822216947558</v>
      </c>
      <c r="N31" s="3">
        <f t="shared" si="5"/>
        <v>-9.431901342777349E-2</v>
      </c>
    </row>
    <row r="32" spans="1:15" x14ac:dyDescent="0.2">
      <c r="A32" s="1">
        <v>40422</v>
      </c>
      <c r="B32" s="2">
        <v>97.33</v>
      </c>
      <c r="C32" s="2">
        <v>60.4</v>
      </c>
      <c r="D32" s="2">
        <v>44.27</v>
      </c>
      <c r="E32" s="2">
        <v>11.34</v>
      </c>
      <c r="F32" s="2">
        <v>38.58</v>
      </c>
      <c r="H32" s="1">
        <v>40422</v>
      </c>
      <c r="I32" s="3">
        <f t="shared" si="6"/>
        <v>8.9189794091315999E-2</v>
      </c>
      <c r="J32" s="3">
        <f t="shared" si="4"/>
        <v>8.8484411605694646E-2</v>
      </c>
      <c r="K32" s="3">
        <f t="shared" si="4"/>
        <v>1.6766192007349634E-2</v>
      </c>
      <c r="L32" s="3">
        <f t="shared" si="4"/>
        <v>8.413001912045881E-2</v>
      </c>
      <c r="M32" s="3">
        <f t="shared" si="4"/>
        <v>9.6334185848252263E-2</v>
      </c>
      <c r="N32" s="3">
        <f t="shared" si="5"/>
        <v>7.1428702145438838E-2</v>
      </c>
    </row>
    <row r="33" spans="1:14" x14ac:dyDescent="0.2">
      <c r="A33" s="1">
        <v>40452</v>
      </c>
      <c r="B33" s="2">
        <v>101.01</v>
      </c>
      <c r="C33" s="2">
        <v>64.12</v>
      </c>
      <c r="D33" s="2">
        <v>44.05</v>
      </c>
      <c r="E33" s="2">
        <v>13.09</v>
      </c>
      <c r="F33" s="2">
        <v>38.549999999999997</v>
      </c>
      <c r="H33" s="1">
        <v>40452</v>
      </c>
      <c r="I33" s="3">
        <f t="shared" si="6"/>
        <v>3.7809514024452984E-2</v>
      </c>
      <c r="J33" s="3">
        <f t="shared" si="4"/>
        <v>6.1589403973510093E-2</v>
      </c>
      <c r="K33" s="3">
        <f t="shared" si="4"/>
        <v>-4.9695053083353979E-3</v>
      </c>
      <c r="L33" s="3">
        <f t="shared" si="4"/>
        <v>0.15432098765432101</v>
      </c>
      <c r="M33" s="3">
        <f t="shared" si="4"/>
        <v>-7.7760497667189732E-4</v>
      </c>
      <c r="N33" s="3">
        <f t="shared" si="5"/>
        <v>5.2540820335705951E-2</v>
      </c>
    </row>
    <row r="34" spans="1:14" x14ac:dyDescent="0.2">
      <c r="A34" s="1">
        <v>40483</v>
      </c>
      <c r="B34" s="2">
        <v>101.01</v>
      </c>
      <c r="C34" s="2">
        <v>58.24</v>
      </c>
      <c r="D34" s="2">
        <v>43.5</v>
      </c>
      <c r="E34" s="2">
        <v>14.77</v>
      </c>
      <c r="F34" s="2">
        <v>38.450000000000003</v>
      </c>
      <c r="H34" s="1">
        <v>40483</v>
      </c>
      <c r="I34" s="3">
        <f t="shared" si="6"/>
        <v>0</v>
      </c>
      <c r="J34" s="3">
        <f t="shared" si="4"/>
        <v>-9.1703056768558944E-2</v>
      </c>
      <c r="K34" s="3">
        <f t="shared" si="4"/>
        <v>-1.2485811577752526E-2</v>
      </c>
      <c r="L34" s="3">
        <f t="shared" si="4"/>
        <v>0.12834224598930488</v>
      </c>
      <c r="M34" s="3">
        <f t="shared" si="4"/>
        <v>-2.5940337224382715E-3</v>
      </c>
      <c r="N34" s="3">
        <f t="shared" si="5"/>
        <v>5.3898359801387852E-3</v>
      </c>
    </row>
    <row r="35" spans="1:14" x14ac:dyDescent="0.2">
      <c r="A35" s="1">
        <v>40513</v>
      </c>
      <c r="B35" s="2">
        <v>107.75</v>
      </c>
      <c r="C35" s="2">
        <v>59.6</v>
      </c>
      <c r="D35" s="2">
        <v>45.14</v>
      </c>
      <c r="E35" s="2">
        <v>15.55</v>
      </c>
      <c r="F35" s="2">
        <v>38.68</v>
      </c>
      <c r="H35" s="1">
        <v>40513</v>
      </c>
      <c r="I35" s="3">
        <f t="shared" si="6"/>
        <v>6.6726066726066735E-2</v>
      </c>
      <c r="J35" s="3">
        <f t="shared" si="4"/>
        <v>2.3351648351648269E-2</v>
      </c>
      <c r="K35" s="3">
        <f t="shared" si="4"/>
        <v>3.7701149425287461E-2</v>
      </c>
      <c r="L35" s="3">
        <f t="shared" si="4"/>
        <v>5.2809749492213953E-2</v>
      </c>
      <c r="M35" s="3">
        <f t="shared" si="4"/>
        <v>5.9817945383613402E-3</v>
      </c>
      <c r="N35" s="3">
        <f t="shared" si="5"/>
        <v>2.9961085451877756E-2</v>
      </c>
    </row>
    <row r="36" spans="1:14" x14ac:dyDescent="0.2">
      <c r="A36" s="1">
        <v>40546</v>
      </c>
      <c r="B36" s="2">
        <v>110.29</v>
      </c>
      <c r="C36" s="2">
        <v>63.45</v>
      </c>
      <c r="D36" s="2">
        <v>44.45</v>
      </c>
      <c r="E36" s="2">
        <v>14.78</v>
      </c>
      <c r="F36" s="2">
        <v>41.98</v>
      </c>
      <c r="H36" s="1">
        <v>40546</v>
      </c>
      <c r="I36" s="3">
        <f t="shared" si="6"/>
        <v>2.3573085846867903E-2</v>
      </c>
      <c r="J36" s="3">
        <f t="shared" si="4"/>
        <v>6.4597315436241587E-2</v>
      </c>
      <c r="K36" s="3">
        <f t="shared" si="4"/>
        <v>-1.5285777580859472E-2</v>
      </c>
      <c r="L36" s="3">
        <f t="shared" si="4"/>
        <v>-4.951768488745989E-2</v>
      </c>
      <c r="M36" s="3">
        <f t="shared" si="4"/>
        <v>8.5315408479834431E-2</v>
      </c>
      <c r="N36" s="3">
        <f t="shared" si="5"/>
        <v>2.1277315361939164E-2</v>
      </c>
    </row>
    <row r="37" spans="1:14" x14ac:dyDescent="0.2">
      <c r="A37" s="1">
        <v>40575</v>
      </c>
      <c r="B37" s="2">
        <v>114.06</v>
      </c>
      <c r="C37" s="2">
        <v>66.14</v>
      </c>
      <c r="D37" s="2">
        <v>47.69</v>
      </c>
      <c r="E37" s="2">
        <v>13.94</v>
      </c>
      <c r="F37" s="2">
        <v>40.090000000000003</v>
      </c>
      <c r="H37" s="1">
        <v>40575</v>
      </c>
      <c r="I37" s="3">
        <f t="shared" si="6"/>
        <v>3.4182609484087356E-2</v>
      </c>
      <c r="J37" s="3">
        <f t="shared" si="4"/>
        <v>4.239558707643809E-2</v>
      </c>
      <c r="K37" s="3">
        <f t="shared" si="4"/>
        <v>7.2890888638920126E-2</v>
      </c>
      <c r="L37" s="3">
        <f t="shared" si="4"/>
        <v>-5.6833558863328859E-2</v>
      </c>
      <c r="M37" s="3">
        <f t="shared" si="4"/>
        <v>-4.5021438780371459E-2</v>
      </c>
      <c r="N37" s="3">
        <f t="shared" si="5"/>
        <v>3.3578695179144746E-3</v>
      </c>
    </row>
    <row r="38" spans="1:14" x14ac:dyDescent="0.2">
      <c r="A38" s="1">
        <v>40603</v>
      </c>
      <c r="B38" s="2">
        <v>114.09</v>
      </c>
      <c r="C38" s="2">
        <v>67.91</v>
      </c>
      <c r="D38" s="2">
        <v>48.07</v>
      </c>
      <c r="E38" s="2">
        <v>13.81</v>
      </c>
      <c r="F38" s="2">
        <v>37.71</v>
      </c>
      <c r="H38" s="1">
        <v>40603</v>
      </c>
      <c r="I38" s="3">
        <f t="shared" si="6"/>
        <v>2.6301946344031712E-4</v>
      </c>
      <c r="J38" s="3">
        <f t="shared" si="4"/>
        <v>2.6761415179921366E-2</v>
      </c>
      <c r="K38" s="3">
        <f t="shared" si="4"/>
        <v>7.9681274900398336E-3</v>
      </c>
      <c r="L38" s="3">
        <f t="shared" si="4"/>
        <v>-9.3256814921089948E-3</v>
      </c>
      <c r="M38" s="3">
        <f t="shared" si="4"/>
        <v>-5.9366425542529355E-2</v>
      </c>
      <c r="N38" s="3">
        <f t="shared" si="5"/>
        <v>-8.4906410911692876E-3</v>
      </c>
    </row>
    <row r="39" spans="1:14" x14ac:dyDescent="0.2">
      <c r="A39" s="1">
        <v>40634</v>
      </c>
      <c r="B39" s="2">
        <v>117.46</v>
      </c>
      <c r="C39" s="2">
        <v>73.28</v>
      </c>
      <c r="D39" s="2">
        <v>51</v>
      </c>
      <c r="E39" s="2">
        <v>14.33</v>
      </c>
      <c r="F39" s="2">
        <v>37.159999999999997</v>
      </c>
      <c r="H39" s="1">
        <v>40634</v>
      </c>
      <c r="I39" s="3">
        <f t="shared" si="6"/>
        <v>2.9538083968796425E-2</v>
      </c>
      <c r="J39" s="3">
        <f t="shared" si="6"/>
        <v>7.9075246649978004E-2</v>
      </c>
      <c r="K39" s="3">
        <f t="shared" si="6"/>
        <v>6.0952777199916763E-2</v>
      </c>
      <c r="L39" s="3">
        <f t="shared" si="6"/>
        <v>3.7653874004344612E-2</v>
      </c>
      <c r="M39" s="3">
        <f t="shared" si="6"/>
        <v>-1.4584990718642388E-2</v>
      </c>
      <c r="N39" s="3">
        <f t="shared" si="5"/>
        <v>4.0774226783899248E-2</v>
      </c>
    </row>
    <row r="40" spans="1:14" x14ac:dyDescent="0.2">
      <c r="A40" s="1">
        <v>40665</v>
      </c>
      <c r="B40" s="2">
        <v>116.11</v>
      </c>
      <c r="C40" s="2">
        <v>72.05</v>
      </c>
      <c r="D40" s="2">
        <v>51.11</v>
      </c>
      <c r="E40" s="2">
        <v>13.82</v>
      </c>
      <c r="F40" s="2">
        <v>34.409999999999997</v>
      </c>
      <c r="H40" s="1">
        <v>40665</v>
      </c>
      <c r="I40" s="3">
        <f t="shared" si="6"/>
        <v>-1.1493274306146772E-2</v>
      </c>
      <c r="J40" s="3">
        <f t="shared" si="6"/>
        <v>-1.6784934497816595E-2</v>
      </c>
      <c r="K40" s="3">
        <f t="shared" si="6"/>
        <v>2.156862745098076E-3</v>
      </c>
      <c r="L40" s="3">
        <f t="shared" si="6"/>
        <v>-3.558967201674812E-2</v>
      </c>
      <c r="M40" s="3">
        <f t="shared" si="6"/>
        <v>-7.4004305705059226E-2</v>
      </c>
      <c r="N40" s="3">
        <f t="shared" si="5"/>
        <v>-3.1055512368631466E-2</v>
      </c>
    </row>
    <row r="41" spans="1:14" x14ac:dyDescent="0.2">
      <c r="A41" s="1">
        <v>40695</v>
      </c>
      <c r="B41" s="2">
        <v>114.17</v>
      </c>
      <c r="C41" s="2">
        <v>68.260000000000005</v>
      </c>
      <c r="D41" s="2">
        <v>49.61</v>
      </c>
      <c r="E41" s="2">
        <v>12.77</v>
      </c>
      <c r="F41" s="2">
        <v>33.619999999999997</v>
      </c>
      <c r="H41" s="1">
        <v>40695</v>
      </c>
      <c r="I41" s="3">
        <f t="shared" si="6"/>
        <v>-1.6708293859271306E-2</v>
      </c>
      <c r="J41" s="3">
        <f t="shared" si="6"/>
        <v>-5.26023594725884E-2</v>
      </c>
      <c r="K41" s="3">
        <f t="shared" si="6"/>
        <v>-2.9348464097045612E-2</v>
      </c>
      <c r="L41" s="3">
        <f t="shared" si="6"/>
        <v>-7.5976845151953687E-2</v>
      </c>
      <c r="M41" s="3">
        <f t="shared" si="6"/>
        <v>-2.2958442313281036E-2</v>
      </c>
      <c r="N41" s="3">
        <f t="shared" si="5"/>
        <v>-4.5221527758717184E-2</v>
      </c>
    </row>
    <row r="42" spans="1:14" x14ac:dyDescent="0.2">
      <c r="A42" s="1">
        <v>40725</v>
      </c>
      <c r="B42" s="2">
        <v>111.83</v>
      </c>
      <c r="C42" s="2">
        <v>65.069999999999993</v>
      </c>
      <c r="D42" s="2">
        <v>50.03</v>
      </c>
      <c r="E42" s="2">
        <v>11.31</v>
      </c>
      <c r="F42" s="2">
        <v>32.49</v>
      </c>
      <c r="H42" s="1">
        <v>40725</v>
      </c>
      <c r="I42" s="3">
        <f t="shared" si="6"/>
        <v>-2.0495751948848229E-2</v>
      </c>
      <c r="J42" s="3">
        <f t="shared" si="6"/>
        <v>-4.6733079402285549E-2</v>
      </c>
      <c r="K42" s="3">
        <f t="shared" si="6"/>
        <v>8.4660350735739076E-3</v>
      </c>
      <c r="L42" s="3">
        <f t="shared" si="6"/>
        <v>-0.11433046202036012</v>
      </c>
      <c r="M42" s="3">
        <f t="shared" si="6"/>
        <v>-3.361094586555613E-2</v>
      </c>
      <c r="N42" s="3">
        <f t="shared" si="5"/>
        <v>-4.6552113053656974E-2</v>
      </c>
    </row>
    <row r="43" spans="1:14" x14ac:dyDescent="0.2">
      <c r="A43" s="1">
        <v>40756</v>
      </c>
      <c r="B43" s="2">
        <v>105.74</v>
      </c>
      <c r="C43" s="2">
        <v>62.15</v>
      </c>
      <c r="D43" s="2">
        <v>49.11</v>
      </c>
      <c r="E43" s="2">
        <v>10.3</v>
      </c>
      <c r="F43" s="2">
        <v>24.04</v>
      </c>
      <c r="H43" s="1">
        <v>40756</v>
      </c>
      <c r="I43" s="3">
        <f t="shared" si="6"/>
        <v>-5.4457658946615473E-2</v>
      </c>
      <c r="J43" s="3">
        <f t="shared" si="6"/>
        <v>-4.4874750268941055E-2</v>
      </c>
      <c r="K43" s="3">
        <f t="shared" si="6"/>
        <v>-1.838896662002798E-2</v>
      </c>
      <c r="L43" s="3">
        <f t="shared" si="6"/>
        <v>-8.9301503094606494E-2</v>
      </c>
      <c r="M43" s="3">
        <f t="shared" si="6"/>
        <v>-0.26008002462296098</v>
      </c>
      <c r="N43" s="3">
        <f t="shared" si="5"/>
        <v>-0.10316131115163413</v>
      </c>
    </row>
    <row r="44" spans="1:14" x14ac:dyDescent="0.2">
      <c r="A44" s="1">
        <v>40787</v>
      </c>
      <c r="B44" s="2">
        <v>98.28</v>
      </c>
      <c r="C44" s="2">
        <v>56.25</v>
      </c>
      <c r="D44" s="2">
        <v>48.09</v>
      </c>
      <c r="E44" s="2">
        <v>8.9600000000000009</v>
      </c>
      <c r="F44" s="2">
        <v>20.85</v>
      </c>
      <c r="H44" s="1">
        <v>40787</v>
      </c>
      <c r="I44" s="3">
        <f t="shared" si="6"/>
        <v>-7.0550406657839959E-2</v>
      </c>
      <c r="J44" s="3">
        <f t="shared" si="6"/>
        <v>-9.4931617055510786E-2</v>
      </c>
      <c r="K44" s="3">
        <f t="shared" si="6"/>
        <v>-2.0769700671960822E-2</v>
      </c>
      <c r="L44" s="3">
        <f t="shared" si="6"/>
        <v>-0.13009708737864079</v>
      </c>
      <c r="M44" s="3">
        <f t="shared" si="6"/>
        <v>-0.13269550748752068</v>
      </c>
      <c r="N44" s="3">
        <f t="shared" si="5"/>
        <v>-9.4623478148408269E-2</v>
      </c>
    </row>
    <row r="45" spans="1:14" x14ac:dyDescent="0.2">
      <c r="A45" s="1">
        <v>40819</v>
      </c>
      <c r="B45" s="2">
        <v>109</v>
      </c>
      <c r="C45" s="2">
        <v>61.16</v>
      </c>
      <c r="D45" s="2">
        <v>49.01</v>
      </c>
      <c r="E45" s="2">
        <v>10.82</v>
      </c>
      <c r="F45" s="2">
        <v>24.71</v>
      </c>
      <c r="H45" s="1">
        <v>40819</v>
      </c>
      <c r="I45" s="3">
        <f t="shared" si="6"/>
        <v>0.10907610907610898</v>
      </c>
      <c r="J45" s="3">
        <f t="shared" si="6"/>
        <v>8.7288888888888749E-2</v>
      </c>
      <c r="K45" s="3">
        <f t="shared" si="6"/>
        <v>1.9130796423372676E-2</v>
      </c>
      <c r="L45" s="3">
        <f t="shared" si="6"/>
        <v>0.20758928571428559</v>
      </c>
      <c r="M45" s="3">
        <f t="shared" si="6"/>
        <v>0.18513189448441247</v>
      </c>
      <c r="N45" s="3">
        <f t="shared" si="5"/>
        <v>0.12478521637773987</v>
      </c>
    </row>
    <row r="46" spans="1:14" x14ac:dyDescent="0.2">
      <c r="A46" s="1">
        <v>40848</v>
      </c>
      <c r="B46" s="2">
        <v>108.75</v>
      </c>
      <c r="C46" s="2">
        <v>64.260000000000005</v>
      </c>
      <c r="D46" s="2">
        <v>44.84</v>
      </c>
      <c r="E46" s="2">
        <v>9.82</v>
      </c>
      <c r="F46" s="2">
        <v>25.95</v>
      </c>
      <c r="H46" s="1">
        <v>40848</v>
      </c>
      <c r="I46" s="3">
        <f t="shared" si="6"/>
        <v>-2.2935779816514179E-3</v>
      </c>
      <c r="J46" s="3">
        <f t="shared" si="6"/>
        <v>5.0686723348593921E-2</v>
      </c>
      <c r="K46" s="3">
        <f t="shared" si="6"/>
        <v>-8.5084676596612785E-2</v>
      </c>
      <c r="L46" s="3">
        <f t="shared" si="6"/>
        <v>-9.2421441774491631E-2</v>
      </c>
      <c r="M46" s="3">
        <f t="shared" si="6"/>
        <v>5.0182112505058551E-2</v>
      </c>
      <c r="N46" s="3">
        <f t="shared" si="5"/>
        <v>-1.9159320629362986E-2</v>
      </c>
    </row>
    <row r="47" spans="1:14" x14ac:dyDescent="0.2">
      <c r="A47" s="1">
        <v>40878</v>
      </c>
      <c r="B47" s="2">
        <v>109.86</v>
      </c>
      <c r="C47" s="2">
        <v>68.62</v>
      </c>
      <c r="D47" s="2">
        <v>46.13</v>
      </c>
      <c r="E47" s="2">
        <v>9.9700000000000006</v>
      </c>
      <c r="F47" s="2">
        <v>24.02</v>
      </c>
      <c r="H47" s="1">
        <v>40878</v>
      </c>
      <c r="I47" s="3">
        <f t="shared" si="6"/>
        <v>1.0206896551724132E-2</v>
      </c>
      <c r="J47" s="3">
        <f t="shared" si="6"/>
        <v>6.7849361967009081E-2</v>
      </c>
      <c r="K47" s="3">
        <f t="shared" si="6"/>
        <v>2.8768956289027647E-2</v>
      </c>
      <c r="L47" s="3">
        <f t="shared" si="6"/>
        <v>1.5274949083503131E-2</v>
      </c>
      <c r="M47" s="3">
        <f t="shared" si="6"/>
        <v>-7.4373795761078942E-2</v>
      </c>
      <c r="N47" s="3">
        <f t="shared" si="5"/>
        <v>9.3798678946152292E-3</v>
      </c>
    </row>
    <row r="48" spans="1:14" x14ac:dyDescent="0.2">
      <c r="A48" s="1">
        <v>40911</v>
      </c>
      <c r="B48" s="2">
        <v>114.76</v>
      </c>
      <c r="C48" s="2">
        <v>69.400000000000006</v>
      </c>
      <c r="D48" s="2">
        <v>45.17</v>
      </c>
      <c r="E48" s="2">
        <v>11.55</v>
      </c>
      <c r="F48" s="2">
        <v>26.09</v>
      </c>
      <c r="H48" s="1">
        <v>40911</v>
      </c>
      <c r="I48" s="3">
        <f t="shared" si="6"/>
        <v>4.4602221008556375E-2</v>
      </c>
      <c r="J48" s="3">
        <f t="shared" si="6"/>
        <v>1.1366948411541733E-2</v>
      </c>
      <c r="K48" s="3">
        <f t="shared" si="6"/>
        <v>-2.0810752221981366E-2</v>
      </c>
      <c r="L48" s="3">
        <f t="shared" si="6"/>
        <v>0.1584754262788366</v>
      </c>
      <c r="M48" s="3">
        <f t="shared" si="6"/>
        <v>8.6178184845961736E-2</v>
      </c>
      <c r="N48" s="3">
        <f t="shared" si="5"/>
        <v>5.8802451828589675E-2</v>
      </c>
    </row>
    <row r="49" spans="1:14" x14ac:dyDescent="0.2">
      <c r="A49" s="1">
        <v>40940</v>
      </c>
      <c r="B49" s="2">
        <v>119.71</v>
      </c>
      <c r="C49" s="2">
        <v>70.53</v>
      </c>
      <c r="D49" s="2">
        <v>48.14</v>
      </c>
      <c r="E49" s="2">
        <v>11.51</v>
      </c>
      <c r="F49" s="2">
        <v>23.6</v>
      </c>
      <c r="H49" s="1">
        <v>40940</v>
      </c>
      <c r="I49" s="3">
        <f t="shared" si="6"/>
        <v>4.3133495991634518E-2</v>
      </c>
      <c r="J49" s="3">
        <f t="shared" si="6"/>
        <v>1.6282420749279547E-2</v>
      </c>
      <c r="K49" s="3">
        <f t="shared" si="6"/>
        <v>6.5751605047597916E-2</v>
      </c>
      <c r="L49" s="3">
        <f t="shared" si="6"/>
        <v>-3.4632034632035014E-3</v>
      </c>
      <c r="M49" s="3">
        <f t="shared" si="6"/>
        <v>-9.5438865465695577E-2</v>
      </c>
      <c r="N49" s="3">
        <f t="shared" si="5"/>
        <v>-4.2170107830054038E-3</v>
      </c>
    </row>
    <row r="50" spans="1:14" x14ac:dyDescent="0.2">
      <c r="A50" s="1">
        <v>40969</v>
      </c>
      <c r="B50" s="2">
        <v>123.64</v>
      </c>
      <c r="C50" s="2">
        <v>69.989999999999995</v>
      </c>
      <c r="D50" s="2">
        <v>49.32</v>
      </c>
      <c r="E50" s="2">
        <v>11.61</v>
      </c>
      <c r="F50" s="2">
        <v>22.33</v>
      </c>
      <c r="H50" s="1">
        <v>40969</v>
      </c>
      <c r="I50" s="3">
        <f t="shared" si="6"/>
        <v>3.2829337565783989E-2</v>
      </c>
      <c r="J50" s="3">
        <f t="shared" si="6"/>
        <v>-7.6563164610804479E-3</v>
      </c>
      <c r="K50" s="3">
        <f t="shared" si="6"/>
        <v>2.451184046530952E-2</v>
      </c>
      <c r="L50" s="3">
        <f t="shared" si="6"/>
        <v>8.6880973066898459E-3</v>
      </c>
      <c r="M50" s="3">
        <f t="shared" si="6"/>
        <v>-5.3813559322034021E-2</v>
      </c>
      <c r="N50" s="3">
        <f t="shared" si="5"/>
        <v>-7.0674845027787758E-3</v>
      </c>
    </row>
    <row r="51" spans="1:14" x14ac:dyDescent="0.2">
      <c r="A51" s="1">
        <v>41001</v>
      </c>
      <c r="B51" s="2">
        <v>122.85</v>
      </c>
      <c r="C51" s="2">
        <v>72.27</v>
      </c>
      <c r="D51" s="2">
        <v>46.5</v>
      </c>
      <c r="E51" s="2">
        <v>10.54</v>
      </c>
      <c r="F51" s="2">
        <v>23.21</v>
      </c>
      <c r="H51" s="1">
        <v>41001</v>
      </c>
      <c r="I51" s="3">
        <f t="shared" si="6"/>
        <v>-6.3895179553542514E-3</v>
      </c>
      <c r="J51" s="3">
        <f t="shared" si="6"/>
        <v>3.2576082297470998E-2</v>
      </c>
      <c r="K51" s="3">
        <f t="shared" si="6"/>
        <v>-5.7177615571776141E-2</v>
      </c>
      <c r="L51" s="3">
        <f t="shared" si="6"/>
        <v>-9.2161929371231688E-2</v>
      </c>
      <c r="M51" s="3">
        <f t="shared" si="6"/>
        <v>3.9408866995074066E-2</v>
      </c>
      <c r="N51" s="3">
        <f t="shared" si="5"/>
        <v>-1.9338648912615691E-2</v>
      </c>
    </row>
    <row r="52" spans="1:14" x14ac:dyDescent="0.2">
      <c r="A52" s="1">
        <v>41030</v>
      </c>
      <c r="B52" s="2">
        <v>115.45</v>
      </c>
      <c r="C52" s="2">
        <v>65.89</v>
      </c>
      <c r="D52" s="2">
        <v>45.24</v>
      </c>
      <c r="E52" s="2">
        <v>9.86</v>
      </c>
      <c r="F52" s="2">
        <v>21.26</v>
      </c>
      <c r="H52" s="1">
        <v>41030</v>
      </c>
      <c r="I52" s="3">
        <f t="shared" si="6"/>
        <v>-6.0236060236060207E-2</v>
      </c>
      <c r="J52" s="3">
        <f t="shared" si="6"/>
        <v>-8.8280060882800604E-2</v>
      </c>
      <c r="K52" s="3">
        <f t="shared" si="6"/>
        <v>-2.709677419354839E-2</v>
      </c>
      <c r="L52" s="3">
        <f t="shared" si="6"/>
        <v>-6.4516129032258007E-2</v>
      </c>
      <c r="M52" s="3">
        <f t="shared" si="6"/>
        <v>-8.4015510555794926E-2</v>
      </c>
      <c r="N52" s="3">
        <f t="shared" si="5"/>
        <v>-6.5977118666100482E-2</v>
      </c>
    </row>
    <row r="53" spans="1:14" x14ac:dyDescent="0.2">
      <c r="A53" s="1">
        <v>41061</v>
      </c>
      <c r="B53" s="2">
        <v>120.2</v>
      </c>
      <c r="C53" s="2">
        <v>70.33</v>
      </c>
      <c r="D53" s="2">
        <v>45.75</v>
      </c>
      <c r="E53" s="2">
        <v>8.9600000000000009</v>
      </c>
      <c r="F53" s="2">
        <v>18.96</v>
      </c>
      <c r="H53" s="1">
        <v>41061</v>
      </c>
      <c r="I53" s="3">
        <f t="shared" si="6"/>
        <v>4.1143352100476482E-2</v>
      </c>
      <c r="J53" s="3">
        <f t="shared" si="6"/>
        <v>6.7385035665503024E-2</v>
      </c>
      <c r="K53" s="3">
        <f t="shared" si="6"/>
        <v>1.1273209549071517E-2</v>
      </c>
      <c r="L53" s="3">
        <f t="shared" si="6"/>
        <v>-9.1277890466531342E-2</v>
      </c>
      <c r="M53" s="3">
        <f t="shared" si="6"/>
        <v>-0.10818438381937912</v>
      </c>
      <c r="N53" s="3">
        <f t="shared" si="5"/>
        <v>-3.0201007267833979E-2</v>
      </c>
    </row>
    <row r="54" spans="1:14" x14ac:dyDescent="0.2">
      <c r="A54" s="1">
        <v>41092</v>
      </c>
      <c r="B54" s="2">
        <v>121.85</v>
      </c>
      <c r="C54" s="2">
        <v>69.959999999999994</v>
      </c>
      <c r="D54" s="2">
        <v>44.24</v>
      </c>
      <c r="E54" s="2">
        <v>8.6300000000000008</v>
      </c>
      <c r="F54" s="2">
        <v>17.2</v>
      </c>
      <c r="H54" s="1">
        <v>41092</v>
      </c>
      <c r="I54" s="3">
        <f t="shared" si="6"/>
        <v>1.3727121464226277E-2</v>
      </c>
      <c r="J54" s="3">
        <f t="shared" si="6"/>
        <v>-5.2609128394711657E-3</v>
      </c>
      <c r="K54" s="3">
        <f t="shared" si="6"/>
        <v>-3.3005464480874269E-2</v>
      </c>
      <c r="L54" s="3">
        <f t="shared" si="6"/>
        <v>-3.6830357142857095E-2</v>
      </c>
      <c r="M54" s="3">
        <f t="shared" si="6"/>
        <v>-9.282700421940937E-2</v>
      </c>
      <c r="N54" s="3">
        <f t="shared" si="5"/>
        <v>-4.1980934670652975E-2</v>
      </c>
    </row>
    <row r="55" spans="1:14" x14ac:dyDescent="0.2">
      <c r="A55" s="1">
        <v>41122</v>
      </c>
      <c r="B55" s="2">
        <v>124.58</v>
      </c>
      <c r="C55" s="2">
        <v>67.989999999999995</v>
      </c>
      <c r="D55" s="2">
        <v>47.38</v>
      </c>
      <c r="E55" s="2">
        <v>8.77</v>
      </c>
      <c r="F55" s="2">
        <v>15.91</v>
      </c>
      <c r="H55" s="1">
        <v>41122</v>
      </c>
      <c r="I55" s="3">
        <f t="shared" si="6"/>
        <v>2.2404595814526029E-2</v>
      </c>
      <c r="J55" s="3">
        <f t="shared" si="6"/>
        <v>-2.8158947970268744E-2</v>
      </c>
      <c r="K55" s="3">
        <f t="shared" si="6"/>
        <v>7.0976491862567714E-2</v>
      </c>
      <c r="L55" s="3">
        <f t="shared" si="6"/>
        <v>1.6222479721900163E-2</v>
      </c>
      <c r="M55" s="3">
        <f t="shared" si="6"/>
        <v>-7.4999999999999956E-2</v>
      </c>
      <c r="N55" s="3">
        <f t="shared" ref="N55:N83" si="8">SUMPRODUCT($J$18:$M$18,J55:M55)</f>
        <v>-3.9899940964502056E-3</v>
      </c>
    </row>
    <row r="56" spans="1:14" x14ac:dyDescent="0.2">
      <c r="A56" s="1">
        <v>41156</v>
      </c>
      <c r="B56" s="2">
        <v>127.79</v>
      </c>
      <c r="C56" s="2">
        <v>66.28</v>
      </c>
      <c r="D56" s="2">
        <v>48.33</v>
      </c>
      <c r="E56" s="2">
        <v>9.26</v>
      </c>
      <c r="F56" s="2">
        <v>16.21</v>
      </c>
      <c r="H56" s="1">
        <v>41156</v>
      </c>
      <c r="I56" s="3">
        <f t="shared" si="6"/>
        <v>2.5766575694333049E-2</v>
      </c>
      <c r="J56" s="3">
        <f t="shared" si="6"/>
        <v>-2.5150757464332929E-2</v>
      </c>
      <c r="K56" s="3">
        <f t="shared" si="6"/>
        <v>2.0050654284508029E-2</v>
      </c>
      <c r="L56" s="3">
        <f t="shared" si="6"/>
        <v>5.587229190421894E-2</v>
      </c>
      <c r="M56" s="3">
        <f t="shared" si="6"/>
        <v>1.8856065367693242E-2</v>
      </c>
      <c r="N56" s="3">
        <f t="shared" si="8"/>
        <v>1.7407063523021821E-2</v>
      </c>
    </row>
    <row r="57" spans="1:14" x14ac:dyDescent="0.2">
      <c r="A57" s="1">
        <v>41183</v>
      </c>
      <c r="B57" s="2">
        <v>125.41</v>
      </c>
      <c r="C57" s="2">
        <v>67.08</v>
      </c>
      <c r="D57" s="2">
        <v>48.94</v>
      </c>
      <c r="E57" s="2">
        <v>10.53</v>
      </c>
      <c r="F57" s="2">
        <v>13.16</v>
      </c>
      <c r="H57" s="1">
        <v>41183</v>
      </c>
      <c r="I57" s="3">
        <f t="shared" si="6"/>
        <v>-1.8624305501212968E-2</v>
      </c>
      <c r="J57" s="3">
        <f t="shared" si="6"/>
        <v>1.2070006035002967E-2</v>
      </c>
      <c r="K57" s="3">
        <f t="shared" si="6"/>
        <v>1.2621560107593632E-2</v>
      </c>
      <c r="L57" s="3">
        <f t="shared" si="6"/>
        <v>0.13714902807775364</v>
      </c>
      <c r="M57" s="3">
        <f t="shared" si="6"/>
        <v>-0.18815545959284397</v>
      </c>
      <c r="N57" s="3">
        <f t="shared" si="8"/>
        <v>-6.5787163431234308E-3</v>
      </c>
    </row>
    <row r="58" spans="1:14" x14ac:dyDescent="0.2">
      <c r="A58" s="1">
        <v>41214</v>
      </c>
      <c r="B58" s="2">
        <v>126.11</v>
      </c>
      <c r="C58" s="2">
        <v>71.17</v>
      </c>
      <c r="D58" s="2">
        <v>52.29</v>
      </c>
      <c r="E58" s="2">
        <v>10.8</v>
      </c>
      <c r="F58" s="2">
        <v>12.34</v>
      </c>
      <c r="H58" s="1">
        <v>41214</v>
      </c>
      <c r="I58" s="3">
        <f t="shared" si="6"/>
        <v>5.5816920500757483E-3</v>
      </c>
      <c r="J58" s="3">
        <f t="shared" si="6"/>
        <v>6.0971973762671494E-2</v>
      </c>
      <c r="K58" s="3">
        <f t="shared" si="6"/>
        <v>6.8451164691458954E-2</v>
      </c>
      <c r="L58" s="3">
        <f t="shared" si="6"/>
        <v>2.5641025641025772E-2</v>
      </c>
      <c r="M58" s="3">
        <f t="shared" si="6"/>
        <v>-6.2310030395136828E-2</v>
      </c>
      <c r="N58" s="3">
        <f t="shared" si="8"/>
        <v>2.3188533425004848E-2</v>
      </c>
    </row>
    <row r="59" spans="1:14" x14ac:dyDescent="0.2">
      <c r="A59" s="1">
        <v>41246</v>
      </c>
      <c r="B59" s="2">
        <v>127.24</v>
      </c>
      <c r="C59" s="2">
        <v>72.2</v>
      </c>
      <c r="D59" s="2">
        <v>52.66</v>
      </c>
      <c r="E59" s="2">
        <v>12.22</v>
      </c>
      <c r="F59" s="2">
        <v>13.67</v>
      </c>
      <c r="H59" s="1">
        <v>41246</v>
      </c>
      <c r="I59" s="3">
        <f t="shared" si="6"/>
        <v>8.9604313694393589E-3</v>
      </c>
      <c r="J59" s="3">
        <f t="shared" si="6"/>
        <v>1.4472390051988304E-2</v>
      </c>
      <c r="K59" s="3">
        <f t="shared" si="6"/>
        <v>7.0759227385732704E-3</v>
      </c>
      <c r="L59" s="3">
        <f t="shared" si="6"/>
        <v>0.13148148148148153</v>
      </c>
      <c r="M59" s="3">
        <f t="shared" si="6"/>
        <v>0.10777957860615883</v>
      </c>
      <c r="N59" s="3">
        <f t="shared" si="8"/>
        <v>6.5202343219550485E-2</v>
      </c>
    </row>
    <row r="60" spans="1:14" x14ac:dyDescent="0.2">
      <c r="A60" s="1">
        <v>41276</v>
      </c>
      <c r="B60" s="2">
        <v>133.83000000000001</v>
      </c>
      <c r="C60" s="2">
        <v>70.78</v>
      </c>
      <c r="D60" s="2">
        <v>55.16</v>
      </c>
      <c r="E60" s="2">
        <v>12.31</v>
      </c>
      <c r="F60" s="2">
        <v>15.83</v>
      </c>
      <c r="H60" s="1">
        <v>41276</v>
      </c>
      <c r="I60" s="3">
        <f t="shared" si="6"/>
        <v>5.1791889342974073E-2</v>
      </c>
      <c r="J60" s="3">
        <f t="shared" si="6"/>
        <v>-1.9667590027700799E-2</v>
      </c>
      <c r="K60" s="3">
        <f t="shared" si="6"/>
        <v>4.7474363843524436E-2</v>
      </c>
      <c r="L60" s="3">
        <f t="shared" si="6"/>
        <v>7.3649754500817455E-3</v>
      </c>
      <c r="M60" s="3">
        <f t="shared" si="6"/>
        <v>0.15801024140453546</v>
      </c>
      <c r="N60" s="3">
        <f t="shared" si="8"/>
        <v>4.829549766761021E-2</v>
      </c>
    </row>
    <row r="61" spans="1:14" x14ac:dyDescent="0.2">
      <c r="A61" s="1">
        <v>41306</v>
      </c>
      <c r="B61" s="2">
        <v>135.62</v>
      </c>
      <c r="C61" s="2">
        <v>74.150000000000006</v>
      </c>
      <c r="D61" s="2">
        <v>57.47</v>
      </c>
      <c r="E61" s="2">
        <v>11.99</v>
      </c>
      <c r="F61" s="2">
        <v>19.32</v>
      </c>
      <c r="H61" s="1">
        <v>41306</v>
      </c>
      <c r="I61" s="3">
        <f t="shared" si="6"/>
        <v>1.3375177463946786E-2</v>
      </c>
      <c r="J61" s="3">
        <f t="shared" si="6"/>
        <v>4.7612319864368535E-2</v>
      </c>
      <c r="K61" s="3">
        <f t="shared" si="6"/>
        <v>4.1878172588832641E-2</v>
      </c>
      <c r="L61" s="3">
        <f t="shared" si="6"/>
        <v>-2.5995125913891193E-2</v>
      </c>
      <c r="M61" s="3">
        <f t="shared" si="6"/>
        <v>0.22046746683512319</v>
      </c>
      <c r="N61" s="3">
        <f t="shared" si="8"/>
        <v>7.0990708343608294E-2</v>
      </c>
    </row>
    <row r="62" spans="1:14" x14ac:dyDescent="0.2">
      <c r="A62" s="1">
        <v>41334</v>
      </c>
      <c r="B62" s="2">
        <v>140.69</v>
      </c>
      <c r="C62" s="2">
        <v>82.78</v>
      </c>
      <c r="D62" s="2">
        <v>61.2</v>
      </c>
      <c r="E62" s="2">
        <v>12.5</v>
      </c>
      <c r="F62" s="2">
        <v>23.01</v>
      </c>
      <c r="H62" s="1">
        <v>41334</v>
      </c>
      <c r="I62" s="3">
        <f t="shared" si="6"/>
        <v>3.7383866686329315E-2</v>
      </c>
      <c r="J62" s="3">
        <f t="shared" si="6"/>
        <v>0.11638570465273079</v>
      </c>
      <c r="K62" s="3">
        <f t="shared" si="6"/>
        <v>6.4903427875413255E-2</v>
      </c>
      <c r="L62" s="3">
        <f t="shared" si="6"/>
        <v>4.2535446205171024E-2</v>
      </c>
      <c r="M62" s="3">
        <f t="shared" si="6"/>
        <v>0.19099378881987583</v>
      </c>
      <c r="N62" s="3">
        <f t="shared" si="8"/>
        <v>0.10370459188829773</v>
      </c>
    </row>
    <row r="63" spans="1:14" x14ac:dyDescent="0.2">
      <c r="A63" s="1">
        <v>41365</v>
      </c>
      <c r="B63" s="2">
        <v>143.37</v>
      </c>
      <c r="C63" s="2">
        <v>88.14</v>
      </c>
      <c r="D63" s="2">
        <v>61.78</v>
      </c>
      <c r="E63" s="2">
        <v>13.03</v>
      </c>
      <c r="F63" s="2">
        <v>19.88</v>
      </c>
      <c r="H63" s="1">
        <v>41365</v>
      </c>
      <c r="I63" s="3">
        <f t="shared" si="6"/>
        <v>1.904897291918406E-2</v>
      </c>
      <c r="J63" s="3">
        <f t="shared" si="6"/>
        <v>6.4749939598936823E-2</v>
      </c>
      <c r="K63" s="3">
        <f t="shared" si="6"/>
        <v>9.4771241830065023E-3</v>
      </c>
      <c r="L63" s="3">
        <f t="shared" si="6"/>
        <v>4.2399999999999993E-2</v>
      </c>
      <c r="M63" s="3">
        <f t="shared" si="6"/>
        <v>-0.13602781399391584</v>
      </c>
      <c r="N63" s="3">
        <f t="shared" si="8"/>
        <v>-4.8501875529931293E-3</v>
      </c>
    </row>
    <row r="64" spans="1:14" x14ac:dyDescent="0.2">
      <c r="A64" s="1">
        <v>41395</v>
      </c>
      <c r="B64" s="2">
        <v>146.71</v>
      </c>
      <c r="C64" s="2">
        <v>95.97</v>
      </c>
      <c r="D64" s="2">
        <v>59.35</v>
      </c>
      <c r="E64" s="2">
        <v>15.01</v>
      </c>
      <c r="F64" s="2">
        <v>23.57</v>
      </c>
      <c r="H64" s="1">
        <v>41395</v>
      </c>
      <c r="I64" s="3">
        <f t="shared" si="6"/>
        <v>2.3296366045895356E-2</v>
      </c>
      <c r="J64" s="3">
        <f t="shared" si="6"/>
        <v>8.8835942818243696E-2</v>
      </c>
      <c r="K64" s="3">
        <f t="shared" si="6"/>
        <v>-3.9333117513758453E-2</v>
      </c>
      <c r="L64" s="3">
        <f t="shared" si="6"/>
        <v>0.15195702225633156</v>
      </c>
      <c r="M64" s="3">
        <f t="shared" si="6"/>
        <v>0.18561368209255535</v>
      </c>
      <c r="N64" s="3">
        <f t="shared" si="8"/>
        <v>9.676838241334304E-2</v>
      </c>
    </row>
    <row r="65" spans="1:14" x14ac:dyDescent="0.2">
      <c r="A65" s="1">
        <v>41428</v>
      </c>
      <c r="B65" s="2">
        <v>144.72999999999999</v>
      </c>
      <c r="C65" s="2">
        <v>99.29</v>
      </c>
      <c r="D65" s="2">
        <v>61.43</v>
      </c>
      <c r="E65" s="2">
        <v>14.81</v>
      </c>
      <c r="F65" s="2">
        <v>24.08</v>
      </c>
      <c r="H65" s="1">
        <v>41428</v>
      </c>
      <c r="I65" s="3">
        <f t="shared" si="6"/>
        <v>-1.3496012541749147E-2</v>
      </c>
      <c r="J65" s="3">
        <f t="shared" si="6"/>
        <v>3.4594144003334382E-2</v>
      </c>
      <c r="K65" s="3">
        <f t="shared" si="6"/>
        <v>3.5046335299073306E-2</v>
      </c>
      <c r="L65" s="3">
        <f t="shared" si="6"/>
        <v>-1.332445036642238E-2</v>
      </c>
      <c r="M65" s="3">
        <f t="shared" si="6"/>
        <v>2.163767501060665E-2</v>
      </c>
      <c r="N65" s="3">
        <f t="shared" si="8"/>
        <v>1.9488425986647989E-2</v>
      </c>
    </row>
    <row r="66" spans="1:14" x14ac:dyDescent="0.2">
      <c r="A66" s="1">
        <v>41456</v>
      </c>
      <c r="B66" s="2">
        <v>152.07</v>
      </c>
      <c r="C66" s="2">
        <v>101.87</v>
      </c>
      <c r="D66" s="2">
        <v>63.36</v>
      </c>
      <c r="E66" s="2">
        <v>16.260000000000002</v>
      </c>
      <c r="F66" s="2">
        <v>24.93</v>
      </c>
      <c r="H66" s="1">
        <v>41456</v>
      </c>
      <c r="I66" s="3">
        <f t="shared" si="6"/>
        <v>5.0715124714986626E-2</v>
      </c>
      <c r="J66" s="3">
        <f t="shared" si="6"/>
        <v>2.5984489878134731E-2</v>
      </c>
      <c r="K66" s="3">
        <f t="shared" si="6"/>
        <v>3.1417874002930057E-2</v>
      </c>
      <c r="L66" s="3">
        <f t="shared" si="6"/>
        <v>9.7906819716407911E-2</v>
      </c>
      <c r="M66" s="3">
        <f t="shared" si="6"/>
        <v>3.5299003322259104E-2</v>
      </c>
      <c r="N66" s="3">
        <f t="shared" si="8"/>
        <v>4.7652046729932951E-2</v>
      </c>
    </row>
    <row r="67" spans="1:14" x14ac:dyDescent="0.2">
      <c r="A67" s="1">
        <v>41487</v>
      </c>
      <c r="B67" s="2">
        <v>147.63999999999999</v>
      </c>
      <c r="C67" s="2">
        <v>101.18</v>
      </c>
      <c r="D67" s="2">
        <v>58.51</v>
      </c>
      <c r="E67" s="2">
        <v>15.59</v>
      </c>
      <c r="F67" s="2">
        <v>21.69</v>
      </c>
      <c r="H67" s="1">
        <v>41487</v>
      </c>
      <c r="I67" s="3">
        <f t="shared" si="6"/>
        <v>-2.9131321102124019E-2</v>
      </c>
      <c r="J67" s="3">
        <f t="shared" si="6"/>
        <v>-6.7733385687640535E-3</v>
      </c>
      <c r="K67" s="3">
        <f t="shared" si="6"/>
        <v>-7.6546717171717238E-2</v>
      </c>
      <c r="L67" s="3">
        <f t="shared" si="6"/>
        <v>-4.1205412054120649E-2</v>
      </c>
      <c r="M67" s="3">
        <f t="shared" si="6"/>
        <v>-0.12996389891696747</v>
      </c>
      <c r="N67" s="3">
        <f t="shared" si="8"/>
        <v>-6.3622341677892352E-2</v>
      </c>
    </row>
    <row r="68" spans="1:14" x14ac:dyDescent="0.2">
      <c r="A68" s="1">
        <v>41520</v>
      </c>
      <c r="B68" s="2">
        <v>152.24</v>
      </c>
      <c r="C68" s="2">
        <v>114.4</v>
      </c>
      <c r="D68" s="2">
        <v>56.6</v>
      </c>
      <c r="E68" s="2">
        <v>16.25</v>
      </c>
      <c r="F68" s="2">
        <v>20.51</v>
      </c>
      <c r="H68" s="1">
        <v>41520</v>
      </c>
      <c r="I68" s="3">
        <f t="shared" si="6"/>
        <v>3.1156868057437226E-2</v>
      </c>
      <c r="J68" s="3">
        <f t="shared" si="6"/>
        <v>0.13065823285234224</v>
      </c>
      <c r="K68" s="3">
        <f t="shared" si="6"/>
        <v>-3.2643992479917894E-2</v>
      </c>
      <c r="L68" s="3">
        <f t="shared" si="6"/>
        <v>4.2334830019243208E-2</v>
      </c>
      <c r="M68" s="3">
        <f t="shared" si="6"/>
        <v>-5.4402950668510863E-2</v>
      </c>
      <c r="N68" s="3">
        <f t="shared" si="8"/>
        <v>2.1486529930789172E-2</v>
      </c>
    </row>
    <row r="69" spans="1:14" x14ac:dyDescent="0.2">
      <c r="A69" s="1">
        <v>41548</v>
      </c>
      <c r="B69" s="2">
        <v>159.22999999999999</v>
      </c>
      <c r="C69" s="2">
        <v>127.06</v>
      </c>
      <c r="D69" s="2">
        <v>60.95</v>
      </c>
      <c r="E69" s="2">
        <v>16.57</v>
      </c>
      <c r="F69" s="2">
        <v>23.81</v>
      </c>
      <c r="H69" s="1">
        <v>41548</v>
      </c>
      <c r="I69" s="3">
        <f t="shared" si="6"/>
        <v>4.5914345769836995E-2</v>
      </c>
      <c r="J69" s="3">
        <f t="shared" si="6"/>
        <v>0.11066433566433553</v>
      </c>
      <c r="K69" s="3">
        <f t="shared" si="6"/>
        <v>7.6855123674911763E-2</v>
      </c>
      <c r="L69" s="3">
        <f t="shared" si="6"/>
        <v>1.9692307692307676E-2</v>
      </c>
      <c r="M69" s="3">
        <f t="shared" si="6"/>
        <v>0.16089712335446116</v>
      </c>
      <c r="N69" s="3">
        <f t="shared" si="8"/>
        <v>9.2027222596504032E-2</v>
      </c>
    </row>
    <row r="70" spans="1:14" x14ac:dyDescent="0.2">
      <c r="A70" s="1">
        <v>41579</v>
      </c>
      <c r="B70" s="2">
        <v>164.05</v>
      </c>
      <c r="C70" s="2">
        <v>131.19</v>
      </c>
      <c r="D70" s="2">
        <v>58.88</v>
      </c>
      <c r="E70" s="2">
        <v>16.55</v>
      </c>
      <c r="F70" s="2">
        <v>26.73</v>
      </c>
      <c r="H70" s="1">
        <v>41579</v>
      </c>
      <c r="I70" s="3">
        <f t="shared" si="6"/>
        <v>3.0270677636123899E-2</v>
      </c>
      <c r="J70" s="3">
        <f t="shared" si="6"/>
        <v>3.2504328663623516E-2</v>
      </c>
      <c r="K70" s="3">
        <f t="shared" si="6"/>
        <v>-3.3962264150943389E-2</v>
      </c>
      <c r="L70" s="3">
        <f t="shared" si="6"/>
        <v>-1.2070006035003189E-3</v>
      </c>
      <c r="M70" s="3">
        <f t="shared" si="6"/>
        <v>0.12263754724905507</v>
      </c>
      <c r="N70" s="3">
        <f t="shared" si="8"/>
        <v>2.9993152789558719E-2</v>
      </c>
    </row>
    <row r="71" spans="1:14" x14ac:dyDescent="0.2">
      <c r="A71" s="1">
        <v>41610</v>
      </c>
      <c r="B71" s="2">
        <v>168.18</v>
      </c>
      <c r="C71" s="2">
        <v>133.38</v>
      </c>
      <c r="D71" s="2">
        <v>59.3</v>
      </c>
      <c r="E71" s="2">
        <v>14.95</v>
      </c>
      <c r="F71" s="2">
        <v>27.48</v>
      </c>
      <c r="H71" s="1">
        <v>41610</v>
      </c>
      <c r="I71" s="3">
        <f t="shared" si="6"/>
        <v>2.5175251447729252E-2</v>
      </c>
      <c r="J71" s="3">
        <f t="shared" si="6"/>
        <v>1.6693345529384951E-2</v>
      </c>
      <c r="K71" s="3">
        <f t="shared" si="6"/>
        <v>7.1331521739128601E-3</v>
      </c>
      <c r="L71" s="3">
        <f t="shared" si="6"/>
        <v>-9.6676737160120929E-2</v>
      </c>
      <c r="M71" s="3">
        <f t="shared" si="6"/>
        <v>2.8058361391694708E-2</v>
      </c>
      <c r="N71" s="3">
        <f t="shared" si="8"/>
        <v>-1.1197969516282102E-2</v>
      </c>
    </row>
    <row r="72" spans="1:14" x14ac:dyDescent="0.2">
      <c r="A72" s="1">
        <v>41641</v>
      </c>
      <c r="B72" s="2">
        <v>162.34</v>
      </c>
      <c r="C72" s="2">
        <v>122.4</v>
      </c>
      <c r="D72" s="2">
        <v>56.3</v>
      </c>
      <c r="E72" s="2">
        <v>14.61</v>
      </c>
      <c r="F72" s="2">
        <v>28.49</v>
      </c>
      <c r="H72" s="1">
        <v>41641</v>
      </c>
      <c r="I72" s="3">
        <f t="shared" si="6"/>
        <v>-3.472469972648351E-2</v>
      </c>
      <c r="J72" s="3">
        <f t="shared" si="6"/>
        <v>-8.2321187584345368E-2</v>
      </c>
      <c r="K72" s="3">
        <f t="shared" si="6"/>
        <v>-5.0590219224283306E-2</v>
      </c>
      <c r="L72" s="3">
        <f t="shared" si="6"/>
        <v>-2.2742474916387923E-2</v>
      </c>
      <c r="M72" s="3">
        <f t="shared" si="6"/>
        <v>3.6754002911208117E-2</v>
      </c>
      <c r="N72" s="3">
        <f t="shared" si="8"/>
        <v>-2.972496970345212E-2</v>
      </c>
    </row>
    <row r="73" spans="1:14" x14ac:dyDescent="0.2">
      <c r="A73" s="1">
        <v>41673</v>
      </c>
      <c r="B73" s="2">
        <v>169.75</v>
      </c>
      <c r="C73" s="2">
        <v>126.69</v>
      </c>
      <c r="D73" s="2">
        <v>58.93</v>
      </c>
      <c r="E73" s="2">
        <v>15.03</v>
      </c>
      <c r="F73" s="2">
        <v>29.35</v>
      </c>
      <c r="H73" s="1">
        <v>41673</v>
      </c>
      <c r="I73" s="3">
        <f t="shared" si="6"/>
        <v>4.5644942712824932E-2</v>
      </c>
      <c r="J73" s="3">
        <f t="shared" si="6"/>
        <v>3.5049019607843013E-2</v>
      </c>
      <c r="K73" s="3">
        <f t="shared" si="6"/>
        <v>4.6714031971580861E-2</v>
      </c>
      <c r="L73" s="3">
        <f t="shared" si="6"/>
        <v>2.8747433264887157E-2</v>
      </c>
      <c r="M73" s="3">
        <f t="shared" si="6"/>
        <v>3.0186030186030388E-2</v>
      </c>
      <c r="N73" s="3">
        <f t="shared" si="8"/>
        <v>3.5174128757585355E-2</v>
      </c>
    </row>
    <row r="74" spans="1:14" x14ac:dyDescent="0.2">
      <c r="A74" s="1">
        <v>41701</v>
      </c>
      <c r="B74" s="2">
        <v>171.14</v>
      </c>
      <c r="C74" s="2">
        <v>123.32</v>
      </c>
      <c r="D74" s="2">
        <v>61.35</v>
      </c>
      <c r="E74" s="2">
        <v>15.23</v>
      </c>
      <c r="F74" s="2">
        <v>31.94</v>
      </c>
      <c r="H74" s="1">
        <v>41701</v>
      </c>
      <c r="I74" s="3">
        <f t="shared" si="6"/>
        <v>8.1885125184093521E-3</v>
      </c>
      <c r="J74" s="3">
        <f t="shared" si="6"/>
        <v>-2.6600363091009549E-2</v>
      </c>
      <c r="K74" s="3">
        <f t="shared" si="6"/>
        <v>4.1065671135245285E-2</v>
      </c>
      <c r="L74" s="3">
        <f t="shared" si="6"/>
        <v>1.330671989354637E-2</v>
      </c>
      <c r="M74" s="3">
        <f t="shared" si="6"/>
        <v>8.8245315161839866E-2</v>
      </c>
      <c r="N74" s="3">
        <f t="shared" si="8"/>
        <v>2.9004335774905493E-2</v>
      </c>
    </row>
    <row r="75" spans="1:14" x14ac:dyDescent="0.2">
      <c r="A75" s="1">
        <v>41730</v>
      </c>
      <c r="B75" s="2">
        <v>172.38</v>
      </c>
      <c r="C75" s="2">
        <v>126.79</v>
      </c>
      <c r="D75" s="2">
        <v>65.38</v>
      </c>
      <c r="E75" s="2">
        <v>15.89</v>
      </c>
      <c r="F75" s="2">
        <v>32.630000000000003</v>
      </c>
      <c r="H75" s="1">
        <v>41730</v>
      </c>
      <c r="I75" s="3">
        <f t="shared" si="6"/>
        <v>7.2455299754587976E-3</v>
      </c>
      <c r="J75" s="3">
        <f t="shared" si="6"/>
        <v>2.8138177100227146E-2</v>
      </c>
      <c r="K75" s="3">
        <f t="shared" si="6"/>
        <v>6.5688671556642042E-2</v>
      </c>
      <c r="L75" s="3">
        <f t="shared" si="6"/>
        <v>4.33355219960605E-2</v>
      </c>
      <c r="M75" s="3">
        <f t="shared" si="6"/>
        <v>2.1603005635566719E-2</v>
      </c>
      <c r="N75" s="3">
        <f t="shared" si="8"/>
        <v>3.9691344072124102E-2</v>
      </c>
    </row>
    <row r="76" spans="1:14" x14ac:dyDescent="0.2">
      <c r="A76" s="1">
        <v>41760</v>
      </c>
      <c r="B76" s="2">
        <v>176.41</v>
      </c>
      <c r="C76" s="2">
        <v>133.66</v>
      </c>
      <c r="D76" s="2">
        <v>67.95</v>
      </c>
      <c r="E76" s="2">
        <v>16.18</v>
      </c>
      <c r="F76" s="2">
        <v>33.07</v>
      </c>
      <c r="H76" s="1">
        <v>41760</v>
      </c>
      <c r="I76" s="3">
        <f t="shared" si="6"/>
        <v>2.3378582202111531E-2</v>
      </c>
      <c r="J76" s="3">
        <f t="shared" si="6"/>
        <v>5.4184083918290105E-2</v>
      </c>
      <c r="K76" s="3">
        <f t="shared" si="6"/>
        <v>3.9308657081676524E-2</v>
      </c>
      <c r="L76" s="3">
        <f t="shared" si="6"/>
        <v>1.8250471994965434E-2</v>
      </c>
      <c r="M76" s="3">
        <f t="shared" si="6"/>
        <v>1.3484523444682761E-2</v>
      </c>
      <c r="N76" s="3">
        <f t="shared" si="8"/>
        <v>3.1306934109903706E-2</v>
      </c>
    </row>
    <row r="77" spans="1:14" x14ac:dyDescent="0.2">
      <c r="A77" s="1">
        <v>41792</v>
      </c>
      <c r="B77" s="2">
        <v>180.03</v>
      </c>
      <c r="C77" s="2">
        <v>125.73</v>
      </c>
      <c r="D77" s="2">
        <v>64.72</v>
      </c>
      <c r="E77" s="2">
        <v>16.97</v>
      </c>
      <c r="F77" s="2">
        <v>33.4</v>
      </c>
      <c r="H77" s="1">
        <v>41792</v>
      </c>
      <c r="I77" s="3">
        <f t="shared" si="6"/>
        <v>2.0520378663340999E-2</v>
      </c>
      <c r="J77" s="3">
        <f t="shared" si="6"/>
        <v>-5.9329642376178326E-2</v>
      </c>
      <c r="K77" s="3">
        <f t="shared" si="6"/>
        <v>-4.7534952170713796E-2</v>
      </c>
      <c r="L77" s="3">
        <f t="shared" si="6"/>
        <v>4.8825710754017315E-2</v>
      </c>
      <c r="M77" s="3">
        <f t="shared" si="6"/>
        <v>9.9788327789536169E-3</v>
      </c>
      <c r="N77" s="3">
        <f t="shared" si="8"/>
        <v>-1.2015012753480298E-2</v>
      </c>
    </row>
    <row r="78" spans="1:14" x14ac:dyDescent="0.2">
      <c r="A78" s="1">
        <v>41821</v>
      </c>
      <c r="B78" s="2">
        <v>177.53</v>
      </c>
      <c r="C78" s="2">
        <v>119.06</v>
      </c>
      <c r="D78" s="2">
        <v>58.93</v>
      </c>
      <c r="E78" s="2">
        <v>16.87</v>
      </c>
      <c r="F78" s="2">
        <v>35.31</v>
      </c>
      <c r="H78" s="1">
        <v>41821</v>
      </c>
      <c r="I78" s="3">
        <f t="shared" si="6"/>
        <v>-1.3886574459812229E-2</v>
      </c>
      <c r="J78" s="3">
        <f t="shared" si="6"/>
        <v>-5.3050186908454644E-2</v>
      </c>
      <c r="K78" s="3">
        <f t="shared" si="6"/>
        <v>-8.9462299134734247E-2</v>
      </c>
      <c r="L78" s="3">
        <f t="shared" si="6"/>
        <v>-5.8927519151442675E-3</v>
      </c>
      <c r="M78" s="3">
        <f t="shared" si="6"/>
        <v>5.7185628742514982E-2</v>
      </c>
      <c r="N78" s="3">
        <f t="shared" si="8"/>
        <v>-2.2804902303954544E-2</v>
      </c>
    </row>
    <row r="79" spans="1:14" x14ac:dyDescent="0.2">
      <c r="A79" s="1">
        <v>41852</v>
      </c>
      <c r="B79" s="2">
        <v>184.61</v>
      </c>
      <c r="C79" s="2">
        <v>126.06</v>
      </c>
      <c r="D79" s="2">
        <v>64.48</v>
      </c>
      <c r="E79" s="2">
        <v>17.260000000000002</v>
      </c>
      <c r="F79" s="2">
        <v>37.69</v>
      </c>
      <c r="H79" s="1">
        <v>41852</v>
      </c>
      <c r="I79" s="3">
        <f t="shared" si="6"/>
        <v>3.9880583563341565E-2</v>
      </c>
      <c r="J79" s="3">
        <f t="shared" si="6"/>
        <v>5.8793885435914683E-2</v>
      </c>
      <c r="K79" s="3">
        <f t="shared" si="6"/>
        <v>9.4179535041574836E-2</v>
      </c>
      <c r="L79" s="3">
        <f t="shared" si="6"/>
        <v>2.3117960877297117E-2</v>
      </c>
      <c r="M79" s="3">
        <f t="shared" si="6"/>
        <v>6.7403001982441202E-2</v>
      </c>
      <c r="N79" s="3">
        <f t="shared" si="8"/>
        <v>6.0873595834306959E-2</v>
      </c>
    </row>
    <row r="80" spans="1:14" x14ac:dyDescent="0.2">
      <c r="A80" s="1">
        <v>41884</v>
      </c>
      <c r="B80" s="2">
        <v>181.99</v>
      </c>
      <c r="C80" s="2">
        <v>126.64</v>
      </c>
      <c r="D80" s="2">
        <v>61.14</v>
      </c>
      <c r="E80" s="2">
        <v>14.66</v>
      </c>
      <c r="F80" s="2">
        <v>35.33</v>
      </c>
      <c r="H80" s="1">
        <v>41884</v>
      </c>
      <c r="I80" s="3">
        <f t="shared" si="6"/>
        <v>-1.4192080602350887E-2</v>
      </c>
      <c r="J80" s="3">
        <f t="shared" si="6"/>
        <v>4.6009836585751973E-3</v>
      </c>
      <c r="K80" s="3">
        <f t="shared" si="6"/>
        <v>-5.1799007444168765E-2</v>
      </c>
      <c r="L80" s="3">
        <f t="shared" si="6"/>
        <v>-0.15063731170336048</v>
      </c>
      <c r="M80" s="3">
        <f t="shared" si="6"/>
        <v>-6.2616078535420505E-2</v>
      </c>
      <c r="N80" s="3">
        <f t="shared" si="8"/>
        <v>-6.5112853506093638E-2</v>
      </c>
    </row>
    <row r="81" spans="1:14" x14ac:dyDescent="0.2">
      <c r="A81" s="1">
        <v>41913</v>
      </c>
      <c r="B81" s="2">
        <v>186.4</v>
      </c>
      <c r="C81" s="2">
        <v>124.19</v>
      </c>
      <c r="D81" s="2">
        <v>63.48</v>
      </c>
      <c r="E81" s="2">
        <v>14.09</v>
      </c>
      <c r="F81" s="2">
        <v>35.729999999999997</v>
      </c>
      <c r="H81" s="1">
        <v>41913</v>
      </c>
      <c r="I81" s="3">
        <f t="shared" si="6"/>
        <v>2.4232100664871581E-2</v>
      </c>
      <c r="J81" s="3">
        <f t="shared" si="6"/>
        <v>-1.9346178142766957E-2</v>
      </c>
      <c r="K81" s="3">
        <f t="shared" si="6"/>
        <v>3.8272816486751626E-2</v>
      </c>
      <c r="L81" s="3">
        <f t="shared" si="6"/>
        <v>-3.8881309686221055E-2</v>
      </c>
      <c r="M81" s="3">
        <f t="shared" si="6"/>
        <v>1.1321822813472826E-2</v>
      </c>
      <c r="N81" s="3">
        <f t="shared" si="8"/>
        <v>-2.1582121321908898E-3</v>
      </c>
    </row>
    <row r="82" spans="1:14" x14ac:dyDescent="0.2">
      <c r="A82" s="1">
        <v>41946</v>
      </c>
      <c r="B82" s="2">
        <v>191.4</v>
      </c>
      <c r="C82" s="2">
        <v>134.36000000000001</v>
      </c>
      <c r="D82" s="2">
        <v>66.25</v>
      </c>
      <c r="E82" s="2">
        <v>15.73</v>
      </c>
      <c r="F82" s="2">
        <v>38.9</v>
      </c>
      <c r="H82" s="1">
        <v>41946</v>
      </c>
      <c r="I82" s="3">
        <f t="shared" si="6"/>
        <v>2.682403433476388E-2</v>
      </c>
      <c r="J82" s="3">
        <f t="shared" si="6"/>
        <v>8.1890651421209659E-2</v>
      </c>
      <c r="K82" s="3">
        <f t="shared" si="6"/>
        <v>4.3635790800252039E-2</v>
      </c>
      <c r="L82" s="3">
        <f t="shared" si="6"/>
        <v>0.11639460610361962</v>
      </c>
      <c r="M82" s="3">
        <f t="shared" si="6"/>
        <v>8.8720962776378531E-2</v>
      </c>
      <c r="N82" s="3">
        <f t="shared" si="8"/>
        <v>8.2660502775364963E-2</v>
      </c>
    </row>
    <row r="83" spans="1:14" x14ac:dyDescent="0.2">
      <c r="A83" s="1">
        <v>41974</v>
      </c>
      <c r="B83" s="2">
        <v>190.1</v>
      </c>
      <c r="C83" s="2">
        <v>132.38999999999999</v>
      </c>
      <c r="D83" s="2">
        <v>66.09</v>
      </c>
      <c r="E83" s="2">
        <v>15.77</v>
      </c>
      <c r="F83" s="2">
        <v>38.4</v>
      </c>
      <c r="H83" s="1">
        <v>41974</v>
      </c>
      <c r="I83" s="3">
        <f t="shared" si="6"/>
        <v>-6.7920585161964642E-3</v>
      </c>
      <c r="J83" s="3">
        <f t="shared" si="6"/>
        <v>-1.4662101816016904E-2</v>
      </c>
      <c r="K83" s="3">
        <f t="shared" si="6"/>
        <v>-2.4150943396226143E-3</v>
      </c>
      <c r="L83" s="3">
        <f t="shared" si="6"/>
        <v>2.5429116338206992E-3</v>
      </c>
      <c r="M83" s="3">
        <f t="shared" si="6"/>
        <v>-1.2853470437018011E-2</v>
      </c>
      <c r="N83" s="3">
        <f t="shared" si="8"/>
        <v>-6.8469387397092074E-3</v>
      </c>
    </row>
  </sheetData>
  <mergeCells count="6">
    <mergeCell ref="A1:M1"/>
    <mergeCell ref="H2:M2"/>
    <mergeCell ref="A20:F20"/>
    <mergeCell ref="H8:M8"/>
    <mergeCell ref="H13:M13"/>
    <mergeCell ref="H20:O20"/>
  </mergeCells>
  <printOptions headings="1" gridLines="1"/>
  <pageMargins left="0.7" right="0.7" top="0.75" bottom="0.75" header="0.3" footer="0.3"/>
  <pageSetup orientation="portrait" verticalDpi="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zoomScale="130" zoomScaleNormal="130" workbookViewId="0">
      <selection sqref="A1:L1"/>
    </sheetView>
  </sheetViews>
  <sheetFormatPr defaultColWidth="8.625" defaultRowHeight="15" x14ac:dyDescent="0.25"/>
  <cols>
    <col min="1" max="1" width="9.25" style="17" bestFit="1" customWidth="1"/>
    <col min="2" max="2" width="5.75" style="17" bestFit="1" customWidth="1"/>
    <col min="3" max="3" width="4.875" style="17" bestFit="1" customWidth="1"/>
    <col min="4" max="4" width="5.75" style="17" bestFit="1" customWidth="1"/>
    <col min="5" max="5" width="4.875" style="17" bestFit="1" customWidth="1"/>
    <col min="6" max="7" width="5.75" style="17" bestFit="1" customWidth="1"/>
    <col min="8" max="8" width="4.875" style="17" bestFit="1" customWidth="1"/>
    <col min="9" max="9" width="5.75" style="17" bestFit="1" customWidth="1"/>
    <col min="10" max="12" width="4.875" style="17" bestFit="1" customWidth="1"/>
    <col min="13" max="16384" width="8.625" style="17"/>
  </cols>
  <sheetData>
    <row r="1" spans="1:12" ht="18.75" x14ac:dyDescent="0.3">
      <c r="A1" s="36" t="s">
        <v>52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x14ac:dyDescent="0.25">
      <c r="A2" s="23" t="s">
        <v>0</v>
      </c>
      <c r="B2" s="23" t="s">
        <v>1</v>
      </c>
      <c r="C2" s="23" t="s">
        <v>20</v>
      </c>
      <c r="D2" s="23" t="s">
        <v>21</v>
      </c>
      <c r="E2" s="23" t="s">
        <v>22</v>
      </c>
      <c r="F2" s="23" t="s">
        <v>23</v>
      </c>
      <c r="G2" s="23" t="s">
        <v>24</v>
      </c>
      <c r="H2" s="23" t="s">
        <v>25</v>
      </c>
      <c r="I2" s="23" t="s">
        <v>2</v>
      </c>
      <c r="J2" s="23" t="s">
        <v>26</v>
      </c>
      <c r="K2" s="23" t="s">
        <v>27</v>
      </c>
      <c r="L2" s="23" t="s">
        <v>28</v>
      </c>
    </row>
    <row r="3" spans="1:12" x14ac:dyDescent="0.25">
      <c r="A3" s="21">
        <v>41641</v>
      </c>
      <c r="B3" s="22">
        <v>156.77171300000001</v>
      </c>
      <c r="C3" s="22">
        <v>13.286077000000001</v>
      </c>
      <c r="D3" s="22">
        <v>162.365555</v>
      </c>
      <c r="E3" s="22">
        <v>23.100739999999998</v>
      </c>
      <c r="F3" s="22">
        <v>158.53947400000001</v>
      </c>
      <c r="G3" s="22">
        <v>67.713927999999996</v>
      </c>
      <c r="H3" s="22">
        <v>35.133499</v>
      </c>
      <c r="I3" s="22">
        <v>116.355553</v>
      </c>
      <c r="J3" s="22">
        <v>53.902771000000001</v>
      </c>
      <c r="K3" s="22">
        <v>37.709999000000003</v>
      </c>
      <c r="L3" s="22">
        <v>12.343279000000001</v>
      </c>
    </row>
    <row r="4" spans="1:12" x14ac:dyDescent="0.25">
      <c r="A4" s="21">
        <v>41673</v>
      </c>
      <c r="B4" s="22">
        <v>163.921539</v>
      </c>
      <c r="C4" s="22">
        <v>13.667961999999999</v>
      </c>
      <c r="D4" s="22">
        <v>171.10060100000001</v>
      </c>
      <c r="E4" s="22">
        <v>23.617849</v>
      </c>
      <c r="F4" s="22">
        <v>161.33300800000001</v>
      </c>
      <c r="G4" s="22">
        <v>71.608215000000001</v>
      </c>
      <c r="H4" s="22">
        <v>35.836609000000003</v>
      </c>
      <c r="I4" s="22">
        <v>120.430801</v>
      </c>
      <c r="J4" s="22">
        <v>56.422203000000003</v>
      </c>
      <c r="K4" s="22">
        <v>46.990001999999997</v>
      </c>
      <c r="L4" s="22">
        <v>12.717834</v>
      </c>
    </row>
    <row r="5" spans="1:12" x14ac:dyDescent="0.25">
      <c r="A5" s="21">
        <v>41701</v>
      </c>
      <c r="B5" s="22">
        <v>165.269867</v>
      </c>
      <c r="C5" s="22">
        <v>13.854464999999999</v>
      </c>
      <c r="D5" s="22">
        <v>177.86442600000001</v>
      </c>
      <c r="E5" s="22">
        <v>24.007307000000001</v>
      </c>
      <c r="F5" s="22">
        <v>158.81295800000001</v>
      </c>
      <c r="G5" s="22">
        <v>73.037002999999999</v>
      </c>
      <c r="H5" s="22">
        <v>38.343578000000001</v>
      </c>
      <c r="I5" s="22">
        <v>117.226662</v>
      </c>
      <c r="J5" s="22">
        <v>58.745559999999998</v>
      </c>
      <c r="K5" s="22">
        <v>48.700001</v>
      </c>
      <c r="L5" s="22">
        <v>13.839539</v>
      </c>
    </row>
    <row r="6" spans="1:12" x14ac:dyDescent="0.25">
      <c r="A6" s="21">
        <v>41730</v>
      </c>
      <c r="B6" s="22">
        <v>166.466568</v>
      </c>
      <c r="C6" s="22">
        <v>14.455011000000001</v>
      </c>
      <c r="D6" s="22">
        <v>181.542023</v>
      </c>
      <c r="E6" s="22">
        <v>24.934587000000001</v>
      </c>
      <c r="F6" s="22">
        <v>154.906845</v>
      </c>
      <c r="G6" s="22">
        <v>80.296616</v>
      </c>
      <c r="H6" s="22">
        <v>37.791671999999998</v>
      </c>
      <c r="I6" s="22">
        <v>120.524216</v>
      </c>
      <c r="J6" s="22">
        <v>62.605103</v>
      </c>
      <c r="K6" s="22">
        <v>52.59</v>
      </c>
      <c r="L6" s="22">
        <v>14.138909999999999</v>
      </c>
    </row>
    <row r="7" spans="1:12" x14ac:dyDescent="0.25">
      <c r="A7" s="21">
        <v>41760</v>
      </c>
      <c r="B7" s="22">
        <v>170.35346999999999</v>
      </c>
      <c r="C7" s="22">
        <v>14.714577</v>
      </c>
      <c r="D7" s="22">
        <v>171.34397899999999</v>
      </c>
      <c r="E7" s="22">
        <v>24.841861999999999</v>
      </c>
      <c r="F7" s="22">
        <v>155.425568</v>
      </c>
      <c r="G7" s="22">
        <v>86.616707000000005</v>
      </c>
      <c r="H7" s="22">
        <v>38.566977999999999</v>
      </c>
      <c r="I7" s="22">
        <v>127.05291</v>
      </c>
      <c r="J7" s="22">
        <v>65.059157999999996</v>
      </c>
      <c r="K7" s="22">
        <v>57.23</v>
      </c>
      <c r="L7" s="22">
        <v>14.327086</v>
      </c>
    </row>
    <row r="8" spans="1:12" x14ac:dyDescent="0.25">
      <c r="A8" s="21">
        <v>41792</v>
      </c>
      <c r="B8" s="22">
        <v>173.85029599999999</v>
      </c>
      <c r="C8" s="22">
        <v>15.430614</v>
      </c>
      <c r="D8" s="22">
        <v>168.472137</v>
      </c>
      <c r="E8" s="22">
        <v>24.569966999999998</v>
      </c>
      <c r="F8" s="22">
        <v>162.84625199999999</v>
      </c>
      <c r="G8" s="22">
        <v>89.012687999999997</v>
      </c>
      <c r="H8" s="22">
        <v>39.282927999999998</v>
      </c>
      <c r="I8" s="22">
        <v>119.51898199999999</v>
      </c>
      <c r="J8" s="22">
        <v>61.965587999999997</v>
      </c>
      <c r="K8" s="22">
        <v>59.689999</v>
      </c>
      <c r="L8" s="22">
        <v>14.472495</v>
      </c>
    </row>
    <row r="9" spans="1:12" x14ac:dyDescent="0.25">
      <c r="A9" s="21">
        <v>41821</v>
      </c>
      <c r="B9" s="22">
        <v>171.43718000000001</v>
      </c>
      <c r="C9" s="22">
        <v>15.342858</v>
      </c>
      <c r="D9" s="22">
        <v>178.137878</v>
      </c>
      <c r="E9" s="22">
        <v>23.513494000000001</v>
      </c>
      <c r="F9" s="22">
        <v>168.12725800000001</v>
      </c>
      <c r="G9" s="22">
        <v>91.570137000000003</v>
      </c>
      <c r="H9" s="22">
        <v>40.658301999999999</v>
      </c>
      <c r="I9" s="22">
        <v>113.178078</v>
      </c>
      <c r="J9" s="22">
        <v>56.429245000000002</v>
      </c>
      <c r="K9" s="22">
        <v>56.189999</v>
      </c>
      <c r="L9" s="22">
        <v>15.301828</v>
      </c>
    </row>
    <row r="10" spans="1:12" x14ac:dyDescent="0.25">
      <c r="A10" s="21">
        <v>41852</v>
      </c>
      <c r="B10" s="22">
        <v>178.27273600000001</v>
      </c>
      <c r="C10" s="22">
        <v>15.694426999999999</v>
      </c>
      <c r="D10" s="22">
        <v>179.78038000000001</v>
      </c>
      <c r="E10" s="22">
        <v>24.289486</v>
      </c>
      <c r="F10" s="22">
        <v>174.73629800000001</v>
      </c>
      <c r="G10" s="22">
        <v>98.667632999999995</v>
      </c>
      <c r="H10" s="22">
        <v>43.064022000000001</v>
      </c>
      <c r="I10" s="22">
        <v>119.836411</v>
      </c>
      <c r="J10" s="22">
        <v>61.740519999999997</v>
      </c>
      <c r="K10" s="22">
        <v>67.510002</v>
      </c>
      <c r="L10" s="22">
        <v>16.328823</v>
      </c>
    </row>
    <row r="11" spans="1:12" x14ac:dyDescent="0.25">
      <c r="A11" s="21">
        <v>41884</v>
      </c>
      <c r="B11" s="22">
        <v>175.74452199999999</v>
      </c>
      <c r="C11" s="22">
        <v>13.332602</v>
      </c>
      <c r="D11" s="22">
        <v>177.47117600000001</v>
      </c>
      <c r="E11" s="22">
        <v>24.155203</v>
      </c>
      <c r="F11" s="22">
        <v>179.08738700000001</v>
      </c>
      <c r="G11" s="22">
        <v>96.983063000000001</v>
      </c>
      <c r="H11" s="22">
        <v>43.945591</v>
      </c>
      <c r="I11" s="22">
        <v>120.384552</v>
      </c>
      <c r="J11" s="22">
        <v>58.538032999999999</v>
      </c>
      <c r="K11" s="22">
        <v>54.889999000000003</v>
      </c>
      <c r="L11" s="22">
        <v>15.306838000000001</v>
      </c>
    </row>
    <row r="12" spans="1:12" x14ac:dyDescent="0.25">
      <c r="A12" s="21">
        <v>41913</v>
      </c>
      <c r="B12" s="22">
        <v>180.003174</v>
      </c>
      <c r="C12" s="22">
        <v>12.814703</v>
      </c>
      <c r="D12" s="22">
        <v>153.69679300000001</v>
      </c>
      <c r="E12" s="22">
        <v>24.334337000000001</v>
      </c>
      <c r="F12" s="22">
        <v>185.350616</v>
      </c>
      <c r="G12" s="22">
        <v>103.96199799999999</v>
      </c>
      <c r="H12" s="22">
        <v>44.504863999999998</v>
      </c>
      <c r="I12" s="22">
        <v>118.050201</v>
      </c>
      <c r="J12" s="22">
        <v>60.780723999999999</v>
      </c>
      <c r="K12" s="22">
        <v>55.75</v>
      </c>
      <c r="L12" s="22">
        <v>15.483771000000001</v>
      </c>
    </row>
    <row r="13" spans="1:12" x14ac:dyDescent="0.25">
      <c r="A13" s="21">
        <v>41946</v>
      </c>
      <c r="B13" s="22">
        <v>184.83157299999999</v>
      </c>
      <c r="C13" s="22">
        <v>14.306265</v>
      </c>
      <c r="D13" s="22">
        <v>152.649643</v>
      </c>
      <c r="E13" s="22">
        <v>24.975460000000002</v>
      </c>
      <c r="F13" s="22">
        <v>184.396072</v>
      </c>
      <c r="G13" s="22">
        <v>114.979759</v>
      </c>
      <c r="H13" s="22">
        <v>45.605919</v>
      </c>
      <c r="I13" s="22">
        <v>127.722145</v>
      </c>
      <c r="J13" s="22">
        <v>63.434063000000002</v>
      </c>
      <c r="K13" s="22">
        <v>60.150002000000001</v>
      </c>
      <c r="L13" s="22">
        <v>16.856079000000001</v>
      </c>
    </row>
    <row r="14" spans="1:12" x14ac:dyDescent="0.25">
      <c r="A14" s="21">
        <v>41974</v>
      </c>
      <c r="B14" s="22">
        <v>184.36283900000001</v>
      </c>
      <c r="C14" s="22">
        <v>14.097083</v>
      </c>
      <c r="D14" s="22">
        <v>151.02121</v>
      </c>
      <c r="E14" s="22">
        <v>24.049519</v>
      </c>
      <c r="F14" s="22">
        <v>189.700592</v>
      </c>
      <c r="G14" s="22">
        <v>106.71373699999999</v>
      </c>
      <c r="H14" s="22">
        <v>44.308616999999998</v>
      </c>
      <c r="I14" s="22">
        <v>123.558533</v>
      </c>
      <c r="J14" s="22">
        <v>62.658493</v>
      </c>
      <c r="K14" s="22">
        <v>66.330001999999993</v>
      </c>
      <c r="L14" s="22">
        <v>17.388173999999999</v>
      </c>
    </row>
    <row r="15" spans="1:12" x14ac:dyDescent="0.25">
      <c r="A15" s="21">
        <v>42006</v>
      </c>
      <c r="B15" s="22">
        <v>178.809326</v>
      </c>
      <c r="C15" s="22">
        <v>13.515102000000001</v>
      </c>
      <c r="D15" s="22">
        <v>144.30976899999999</v>
      </c>
      <c r="E15" s="22">
        <v>22.736167999999999</v>
      </c>
      <c r="F15" s="22">
        <v>168.73693800000001</v>
      </c>
      <c r="G15" s="22">
        <v>113.268547</v>
      </c>
      <c r="H15" s="22">
        <v>38.537525000000002</v>
      </c>
      <c r="I15" s="22">
        <v>138.18821700000001</v>
      </c>
      <c r="J15" s="22">
        <v>62.792541999999997</v>
      </c>
      <c r="K15" s="22">
        <v>57.310001</v>
      </c>
      <c r="L15" s="22">
        <v>15.654989</v>
      </c>
    </row>
    <row r="16" spans="1:12" x14ac:dyDescent="0.25">
      <c r="A16" s="21">
        <v>42037</v>
      </c>
      <c r="B16" s="22">
        <v>189.06196600000001</v>
      </c>
      <c r="C16" s="22">
        <v>15.012696999999999</v>
      </c>
      <c r="D16" s="22">
        <v>153.502441</v>
      </c>
      <c r="E16" s="22">
        <v>24.962122000000001</v>
      </c>
      <c r="F16" s="22">
        <v>186.329803</v>
      </c>
      <c r="G16" s="22">
        <v>124.68336499999999</v>
      </c>
      <c r="H16" s="22">
        <v>42.126156000000002</v>
      </c>
      <c r="I16" s="22">
        <v>144.28439299999999</v>
      </c>
      <c r="J16" s="22">
        <v>61.7393</v>
      </c>
      <c r="K16" s="22">
        <v>60.619999</v>
      </c>
      <c r="L16" s="22">
        <v>15.096037000000001</v>
      </c>
    </row>
    <row r="17" spans="1:12" x14ac:dyDescent="0.25">
      <c r="A17" s="21">
        <v>42065</v>
      </c>
      <c r="B17" s="22">
        <v>186.056961</v>
      </c>
      <c r="C17" s="22">
        <v>14.828942</v>
      </c>
      <c r="D17" s="22">
        <v>152.13746599999999</v>
      </c>
      <c r="E17" s="22">
        <v>23.828789</v>
      </c>
      <c r="F17" s="22">
        <v>184.54298399999999</v>
      </c>
      <c r="G17" s="22">
        <v>120.771843</v>
      </c>
      <c r="H17" s="22">
        <v>39.061562000000002</v>
      </c>
      <c r="I17" s="22">
        <v>143.54791299999999</v>
      </c>
      <c r="J17" s="22">
        <v>63.628245999999997</v>
      </c>
      <c r="K17" s="22">
        <v>59.02</v>
      </c>
      <c r="L17" s="22">
        <v>13.566928000000001</v>
      </c>
    </row>
    <row r="18" spans="1:12" x14ac:dyDescent="0.25">
      <c r="A18" s="21">
        <v>42095</v>
      </c>
      <c r="B18" s="22">
        <v>187.8228</v>
      </c>
      <c r="C18" s="22">
        <v>14.653425</v>
      </c>
      <c r="D18" s="22">
        <v>162.36528000000001</v>
      </c>
      <c r="E18" s="22">
        <v>26.009014000000001</v>
      </c>
      <c r="F18" s="22">
        <v>192.83892800000001</v>
      </c>
      <c r="G18" s="22">
        <v>121.47067300000001</v>
      </c>
      <c r="H18" s="22">
        <v>46.727848000000002</v>
      </c>
      <c r="I18" s="22">
        <v>137.101257</v>
      </c>
      <c r="J18" s="22">
        <v>61.100487000000001</v>
      </c>
      <c r="K18" s="22">
        <v>54.139999000000003</v>
      </c>
      <c r="L18" s="22">
        <v>14.354994</v>
      </c>
    </row>
    <row r="19" spans="1:12" x14ac:dyDescent="0.25">
      <c r="A19" s="21">
        <v>42125</v>
      </c>
      <c r="B19" s="22">
        <v>190.21302800000001</v>
      </c>
      <c r="C19" s="22">
        <v>14.069141999999999</v>
      </c>
      <c r="D19" s="22">
        <v>162.02771000000001</v>
      </c>
      <c r="E19" s="22">
        <v>26.191500000000001</v>
      </c>
      <c r="F19" s="22">
        <v>203.06214900000001</v>
      </c>
      <c r="G19" s="22">
        <v>126.97803500000001</v>
      </c>
      <c r="H19" s="22">
        <v>45.310394000000002</v>
      </c>
      <c r="I19" s="22">
        <v>135.26532</v>
      </c>
      <c r="J19" s="22">
        <v>61.033099999999997</v>
      </c>
      <c r="K19" s="22">
        <v>51</v>
      </c>
      <c r="L19" s="22">
        <v>14.542214</v>
      </c>
    </row>
    <row r="20" spans="1:12" x14ac:dyDescent="0.25">
      <c r="A20" s="21">
        <v>42156</v>
      </c>
      <c r="B20" s="22">
        <v>186.53199799999999</v>
      </c>
      <c r="C20" s="22">
        <v>13.920752999999999</v>
      </c>
      <c r="D20" s="22">
        <v>155.351776</v>
      </c>
      <c r="E20" s="22">
        <v>25.736248</v>
      </c>
      <c r="F20" s="22">
        <v>205.62269599999999</v>
      </c>
      <c r="G20" s="22">
        <v>122.250961</v>
      </c>
      <c r="H20" s="22">
        <v>42.690013999999998</v>
      </c>
      <c r="I20" s="22">
        <v>133.53263899999999</v>
      </c>
      <c r="J20" s="22">
        <v>60.965038</v>
      </c>
      <c r="K20" s="22">
        <v>44.080002</v>
      </c>
      <c r="L20" s="22">
        <v>13.136456000000001</v>
      </c>
    </row>
    <row r="21" spans="1:12" x14ac:dyDescent="0.25">
      <c r="A21" s="21">
        <v>42186</v>
      </c>
      <c r="B21" s="22">
        <v>190.41236900000001</v>
      </c>
      <c r="C21" s="22">
        <v>13.894352</v>
      </c>
      <c r="D21" s="22">
        <v>154.71186800000001</v>
      </c>
      <c r="E21" s="22">
        <v>25.280995999999998</v>
      </c>
      <c r="F21" s="22">
        <v>201.95915199999999</v>
      </c>
      <c r="G21" s="22">
        <v>118.225639</v>
      </c>
      <c r="H21" s="22">
        <v>45.155684999999998</v>
      </c>
      <c r="I21" s="22">
        <v>138.77882399999999</v>
      </c>
      <c r="J21" s="22">
        <v>64.339020000000005</v>
      </c>
      <c r="K21" s="22">
        <v>43.43</v>
      </c>
      <c r="L21" s="22">
        <v>13.359702</v>
      </c>
    </row>
    <row r="22" spans="1:12" x14ac:dyDescent="0.25">
      <c r="A22" s="21">
        <v>42219</v>
      </c>
      <c r="B22" s="22">
        <v>178.908447</v>
      </c>
      <c r="C22" s="22">
        <v>12.99492</v>
      </c>
      <c r="D22" s="22">
        <v>142.41790800000001</v>
      </c>
      <c r="E22" s="22">
        <v>24.041160999999999</v>
      </c>
      <c r="F22" s="22">
        <v>186.37927199999999</v>
      </c>
      <c r="G22" s="22">
        <v>110.399551</v>
      </c>
      <c r="H22" s="22">
        <v>42.358341000000003</v>
      </c>
      <c r="I22" s="22">
        <v>126.595856</v>
      </c>
      <c r="J22" s="22">
        <v>64.927925000000002</v>
      </c>
      <c r="K22" s="22">
        <v>44.130001</v>
      </c>
      <c r="L22" s="22">
        <v>12.282871</v>
      </c>
    </row>
    <row r="23" spans="1:12" x14ac:dyDescent="0.25">
      <c r="A23" s="21">
        <v>42248</v>
      </c>
      <c r="B23" s="22">
        <v>174.439346</v>
      </c>
      <c r="C23" s="22">
        <v>12.713846999999999</v>
      </c>
      <c r="D23" s="22">
        <v>139.60595699999999</v>
      </c>
      <c r="E23" s="22">
        <v>24.647231999999999</v>
      </c>
      <c r="F23" s="22">
        <v>171.71400499999999</v>
      </c>
      <c r="G23" s="22">
        <v>107.991051</v>
      </c>
      <c r="H23" s="22">
        <v>43.078586999999999</v>
      </c>
      <c r="I23" s="22">
        <v>126.857422</v>
      </c>
      <c r="J23" s="22">
        <v>65.192420999999996</v>
      </c>
      <c r="K23" s="22">
        <v>43.68</v>
      </c>
      <c r="L23" s="22">
        <v>11.281001</v>
      </c>
    </row>
    <row r="24" spans="1:12" x14ac:dyDescent="0.25">
      <c r="A24" s="21">
        <v>42278</v>
      </c>
      <c r="B24" s="22">
        <v>189.13188199999999</v>
      </c>
      <c r="C24" s="22">
        <v>14.016817</v>
      </c>
      <c r="D24" s="22">
        <v>134.896896</v>
      </c>
      <c r="E24" s="22">
        <v>28.263203000000001</v>
      </c>
      <c r="F24" s="22">
        <v>185.29222100000001</v>
      </c>
      <c r="G24" s="22">
        <v>116.998459</v>
      </c>
      <c r="H24" s="22">
        <v>51.234901000000001</v>
      </c>
      <c r="I24" s="22">
        <v>143.44238300000001</v>
      </c>
      <c r="J24" s="22">
        <v>69.081429</v>
      </c>
      <c r="K24" s="22">
        <v>49.939999</v>
      </c>
      <c r="L24" s="22">
        <v>11.875666000000001</v>
      </c>
    </row>
    <row r="25" spans="1:12" x14ac:dyDescent="0.25">
      <c r="A25" s="21">
        <v>42310</v>
      </c>
      <c r="B25" s="22">
        <v>189.67349200000001</v>
      </c>
      <c r="C25" s="22">
        <v>13.562524</v>
      </c>
      <c r="D25" s="22">
        <v>135.52070599999999</v>
      </c>
      <c r="E25" s="22">
        <v>29.260035999999999</v>
      </c>
      <c r="F25" s="22">
        <v>188.42558299999999</v>
      </c>
      <c r="G25" s="22">
        <v>116.319366</v>
      </c>
      <c r="H25" s="22">
        <v>53.255814000000001</v>
      </c>
      <c r="I25" s="22">
        <v>141.775452</v>
      </c>
      <c r="J25" s="22">
        <v>67.857567000000003</v>
      </c>
      <c r="K25" s="22">
        <v>37.389999000000003</v>
      </c>
      <c r="L25" s="22">
        <v>12.163342</v>
      </c>
    </row>
    <row r="26" spans="1:12" x14ac:dyDescent="0.25">
      <c r="A26" s="21">
        <v>42339</v>
      </c>
      <c r="B26" s="22">
        <v>186.634064</v>
      </c>
      <c r="C26" s="22">
        <v>13.335378</v>
      </c>
      <c r="D26" s="22">
        <v>133.77104199999999</v>
      </c>
      <c r="E26" s="22">
        <v>30.670255999999998</v>
      </c>
      <c r="F26" s="22">
        <v>178.71771200000001</v>
      </c>
      <c r="G26" s="22">
        <v>103.497688</v>
      </c>
      <c r="H26" s="22">
        <v>54.363067999999998</v>
      </c>
      <c r="I26" s="22">
        <v>140.93718000000001</v>
      </c>
      <c r="J26" s="22">
        <v>71.311133999999996</v>
      </c>
      <c r="K26" s="22">
        <v>36.290000999999997</v>
      </c>
      <c r="L26" s="22">
        <v>11.601133000000001</v>
      </c>
    </row>
    <row r="27" spans="1:12" x14ac:dyDescent="0.25">
      <c r="A27" s="21">
        <v>42373</v>
      </c>
      <c r="B27" s="22">
        <v>184.18824799999999</v>
      </c>
      <c r="C27" s="22">
        <v>12.985194</v>
      </c>
      <c r="D27" s="22">
        <v>132.050568</v>
      </c>
      <c r="E27" s="22">
        <v>30.266570999999999</v>
      </c>
      <c r="F27" s="22">
        <v>172.629242</v>
      </c>
      <c r="G27" s="22">
        <v>100.990379</v>
      </c>
      <c r="H27" s="22">
        <v>53.941723000000003</v>
      </c>
      <c r="I27" s="22">
        <v>137.50611900000001</v>
      </c>
      <c r="J27" s="22">
        <v>70.916443000000001</v>
      </c>
      <c r="K27" s="22">
        <v>35.409999999999997</v>
      </c>
      <c r="L27" s="22">
        <v>11.473756</v>
      </c>
    </row>
  </sheetData>
  <mergeCells count="1">
    <mergeCell ref="A1:L1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Normal="100" workbookViewId="0">
      <selection sqref="A1:L1"/>
    </sheetView>
  </sheetViews>
  <sheetFormatPr defaultColWidth="8.625" defaultRowHeight="15" x14ac:dyDescent="0.25"/>
  <cols>
    <col min="1" max="1" width="9.75" style="17" customWidth="1"/>
    <col min="2" max="2" width="6.75" style="17" customWidth="1"/>
    <col min="3" max="5" width="6.75" style="17" bestFit="1" customWidth="1"/>
    <col min="6" max="6" width="7.75" style="17" bestFit="1" customWidth="1"/>
    <col min="7" max="7" width="6.75" style="17" bestFit="1" customWidth="1"/>
    <col min="8" max="8" width="8.125" style="17" bestFit="1" customWidth="1"/>
    <col min="9" max="9" width="6.25" style="17" bestFit="1" customWidth="1"/>
    <col min="10" max="10" width="6.125" style="17" bestFit="1" customWidth="1"/>
    <col min="11" max="11" width="6.75" style="17" bestFit="1" customWidth="1"/>
    <col min="12" max="12" width="7.25" style="17" bestFit="1" customWidth="1"/>
    <col min="13" max="13" width="35" style="17" bestFit="1" customWidth="1"/>
    <col min="14" max="16384" width="8.625" style="17"/>
  </cols>
  <sheetData>
    <row r="1" spans="1:13" ht="18.75" x14ac:dyDescent="0.3">
      <c r="A1" s="36" t="s">
        <v>43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3" x14ac:dyDescent="0.25">
      <c r="A2" s="37" t="s">
        <v>30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3" s="26" customFormat="1" ht="45" x14ac:dyDescent="0.25">
      <c r="B3" s="26" t="s">
        <v>49</v>
      </c>
      <c r="C3" s="26" t="s">
        <v>31</v>
      </c>
      <c r="D3" s="26" t="s">
        <v>21</v>
      </c>
      <c r="E3" s="26" t="s">
        <v>32</v>
      </c>
      <c r="F3" s="26" t="s">
        <v>33</v>
      </c>
      <c r="G3" s="26" t="s">
        <v>34</v>
      </c>
      <c r="H3" s="26" t="s">
        <v>35</v>
      </c>
      <c r="I3" s="26" t="s">
        <v>36</v>
      </c>
      <c r="J3" s="26" t="s">
        <v>37</v>
      </c>
      <c r="K3" s="26" t="s">
        <v>38</v>
      </c>
      <c r="L3" s="26" t="s">
        <v>39</v>
      </c>
    </row>
    <row r="4" spans="1:13" s="25" customFormat="1" x14ac:dyDescent="0.25">
      <c r="A4" s="24" t="s">
        <v>0</v>
      </c>
      <c r="B4" s="24" t="s">
        <v>1</v>
      </c>
      <c r="C4" s="24" t="s">
        <v>20</v>
      </c>
      <c r="D4" s="24" t="s">
        <v>21</v>
      </c>
      <c r="E4" s="24" t="s">
        <v>22</v>
      </c>
      <c r="F4" s="24" t="s">
        <v>23</v>
      </c>
      <c r="G4" s="24" t="s">
        <v>24</v>
      </c>
      <c r="H4" s="24" t="s">
        <v>25</v>
      </c>
      <c r="I4" s="24" t="s">
        <v>2</v>
      </c>
      <c r="J4" s="24" t="s">
        <v>26</v>
      </c>
      <c r="K4" s="24" t="s">
        <v>27</v>
      </c>
      <c r="L4" s="24" t="s">
        <v>28</v>
      </c>
    </row>
    <row r="5" spans="1:13" x14ac:dyDescent="0.25">
      <c r="A5" s="17" t="s">
        <v>6</v>
      </c>
      <c r="B5" s="20">
        <f>INTERCEPT(B16:B39,$B$16:$B$39)</f>
        <v>0</v>
      </c>
      <c r="C5" s="20">
        <f>INTERCEPT(C16:C39,$B$16:$B$39)</f>
        <v>-8.7124651346592221E-3</v>
      </c>
      <c r="D5" s="20">
        <f t="shared" ref="D5:L5" si="0">INTERCEPT(D16:D39,$B$16:$B$39)</f>
        <v>-1.0149318034868024E-2</v>
      </c>
      <c r="E5" s="20">
        <f t="shared" si="0"/>
        <v>4.4332115870722305E-3</v>
      </c>
      <c r="F5" s="20">
        <f t="shared" si="0"/>
        <v>-3.7265200646889179E-3</v>
      </c>
      <c r="G5" s="20">
        <f t="shared" si="0"/>
        <v>9.2442763029748614E-3</v>
      </c>
      <c r="H5" s="20">
        <f t="shared" si="0"/>
        <v>9.3757951035431369E-3</v>
      </c>
      <c r="I5" s="20">
        <f t="shared" si="0"/>
        <v>1.584943101758331E-3</v>
      </c>
      <c r="J5" s="20">
        <f t="shared" si="0"/>
        <v>8.7500744548425109E-3</v>
      </c>
      <c r="K5" s="20">
        <f t="shared" si="0"/>
        <v>-1.1413887555550348E-2</v>
      </c>
      <c r="L5" s="20">
        <f t="shared" si="0"/>
        <v>-9.6285575477329834E-3</v>
      </c>
      <c r="M5" s="17" t="e">
        <f ca="1">getformula(L5)</f>
        <v>#NAME?</v>
      </c>
    </row>
    <row r="6" spans="1:13" x14ac:dyDescent="0.25">
      <c r="A6" s="17" t="s">
        <v>7</v>
      </c>
      <c r="B6" s="20">
        <f>SLOPE(B16:B39,$B$16:$B$39)</f>
        <v>1</v>
      </c>
      <c r="C6" s="20">
        <f t="shared" ref="C6:L6" si="1">SLOPE(C16:C39,$B$16:$B$39)</f>
        <v>1.3015687470271797</v>
      </c>
      <c r="D6" s="20">
        <f t="shared" si="1"/>
        <v>0.36491233530600964</v>
      </c>
      <c r="E6" s="20">
        <f t="shared" si="1"/>
        <v>1.1115575866500442</v>
      </c>
      <c r="F6" s="20">
        <f t="shared" si="1"/>
        <v>1.1841218774956801</v>
      </c>
      <c r="G6" s="20">
        <f t="shared" si="1"/>
        <v>1.2932778666875671</v>
      </c>
      <c r="H6" s="20">
        <f t="shared" si="1"/>
        <v>1.5399797525003693</v>
      </c>
      <c r="I6" s="20">
        <f t="shared" si="1"/>
        <v>0.93964520928459971</v>
      </c>
      <c r="J6" s="20">
        <f t="shared" si="1"/>
        <v>0.507975800955066</v>
      </c>
      <c r="K6" s="20">
        <f t="shared" si="1"/>
        <v>2.136463262298292</v>
      </c>
      <c r="L6" s="20">
        <f t="shared" si="1"/>
        <v>1.1609854516495799</v>
      </c>
      <c r="M6" s="17" t="e">
        <f ca="1">getformula(L6)</f>
        <v>#NAME?</v>
      </c>
    </row>
    <row r="7" spans="1:13" x14ac:dyDescent="0.25">
      <c r="A7" s="17" t="s">
        <v>8</v>
      </c>
      <c r="B7" s="20">
        <f>RSQ(B16:B39,$B$16:$B$39)</f>
        <v>1.0000000000000004</v>
      </c>
      <c r="C7" s="20">
        <f t="shared" ref="C7:L7" si="2">RSQ(C16:C39,$B$16:$B$39)</f>
        <v>0.49438101738424284</v>
      </c>
      <c r="D7" s="20">
        <f t="shared" si="2"/>
        <v>6.1033339302842868E-2</v>
      </c>
      <c r="E7" s="20">
        <f t="shared" si="2"/>
        <v>0.49936766232705621</v>
      </c>
      <c r="F7" s="20">
        <f t="shared" si="2"/>
        <v>0.53390617104516247</v>
      </c>
      <c r="G7" s="20">
        <f t="shared" si="2"/>
        <v>0.44312840615737092</v>
      </c>
      <c r="H7" s="20">
        <f t="shared" si="2"/>
        <v>0.43791953999133748</v>
      </c>
      <c r="I7" s="20">
        <f t="shared" si="2"/>
        <v>0.29510061698078011</v>
      </c>
      <c r="J7" s="20">
        <f t="shared" si="2"/>
        <v>0.13269399725302378</v>
      </c>
      <c r="K7" s="20">
        <f t="shared" si="2"/>
        <v>0.33133834849237842</v>
      </c>
      <c r="L7" s="20">
        <f t="shared" si="2"/>
        <v>0.36360935442739767</v>
      </c>
      <c r="M7" s="17" t="e">
        <f ca="1">getformula(L7)</f>
        <v>#NAME?</v>
      </c>
    </row>
    <row r="9" spans="1:13" x14ac:dyDescent="0.25">
      <c r="A9" s="28" t="s">
        <v>18</v>
      </c>
      <c r="B9" s="28"/>
      <c r="C9" s="29">
        <f>AVERAGE(C5:L5)</f>
        <v>-1.0242447787308425E-3</v>
      </c>
      <c r="D9" s="17" t="e">
        <f ca="1">getformula(C9)</f>
        <v>#NAME?</v>
      </c>
    </row>
    <row r="10" spans="1:13" x14ac:dyDescent="0.25">
      <c r="A10" s="28" t="s">
        <v>19</v>
      </c>
      <c r="B10" s="28"/>
      <c r="C10" s="29">
        <f>AVERAGE(C6:L6)</f>
        <v>1.1540487889854387</v>
      </c>
      <c r="D10" s="17" t="e">
        <f ca="1">getformula(C10)</f>
        <v>#NAME?</v>
      </c>
    </row>
    <row r="11" spans="1:13" x14ac:dyDescent="0.25">
      <c r="A11" s="28" t="s">
        <v>41</v>
      </c>
      <c r="B11" s="28"/>
      <c r="C11" s="29">
        <f>AVERAGE(C7:L7)</f>
        <v>0.35924784533615922</v>
      </c>
      <c r="D11" s="17" t="e">
        <f ca="1">getformula(C11)</f>
        <v>#NAME?</v>
      </c>
    </row>
    <row r="13" spans="1:13" x14ac:dyDescent="0.25">
      <c r="A13" s="37" t="s">
        <v>40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</row>
    <row r="14" spans="1:13" s="25" customFormat="1" x14ac:dyDescent="0.25">
      <c r="A14" s="24" t="s">
        <v>0</v>
      </c>
      <c r="B14" s="24" t="s">
        <v>1</v>
      </c>
      <c r="C14" s="24" t="s">
        <v>20</v>
      </c>
      <c r="D14" s="24" t="s">
        <v>21</v>
      </c>
      <c r="E14" s="24" t="s">
        <v>22</v>
      </c>
      <c r="F14" s="24" t="s">
        <v>23</v>
      </c>
      <c r="G14" s="24" t="s">
        <v>24</v>
      </c>
      <c r="H14" s="24" t="s">
        <v>25</v>
      </c>
      <c r="I14" s="24" t="s">
        <v>2</v>
      </c>
      <c r="J14" s="24" t="s">
        <v>26</v>
      </c>
      <c r="K14" s="24" t="s">
        <v>27</v>
      </c>
      <c r="L14" s="24" t="s">
        <v>28</v>
      </c>
    </row>
    <row r="15" spans="1:13" x14ac:dyDescent="0.25">
      <c r="A15" s="21">
        <v>41641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</row>
    <row r="16" spans="1:13" x14ac:dyDescent="0.25">
      <c r="A16" s="21">
        <v>41673</v>
      </c>
      <c r="B16" s="18">
        <f>'Page 293 bottom'!B4/'Page 293 bottom'!B3-1</f>
        <v>4.5606607615495065E-2</v>
      </c>
      <c r="C16" s="18">
        <f>'Page 293 bottom'!C4/'Page 293 bottom'!C3-1</f>
        <v>2.8743247536499927E-2</v>
      </c>
      <c r="D16" s="18">
        <f>'Page 293 bottom'!D4/'Page 293 bottom'!D3-1</f>
        <v>5.3798639742277832E-2</v>
      </c>
      <c r="E16" s="18">
        <f>'Page 293 bottom'!E4/'Page 293 bottom'!E3-1</f>
        <v>2.2384953901909643E-2</v>
      </c>
      <c r="F16" s="18">
        <f>'Page 293 bottom'!F4/'Page 293 bottom'!F3-1</f>
        <v>1.7620431867964914E-2</v>
      </c>
      <c r="G16" s="18">
        <f>'Page 293 bottom'!G4/'Page 293 bottom'!G3-1</f>
        <v>5.7510871323252832E-2</v>
      </c>
      <c r="H16" s="18">
        <f>'Page 293 bottom'!H4/'Page 293 bottom'!H3-1</f>
        <v>2.0012524229368722E-2</v>
      </c>
      <c r="I16" s="18">
        <f>'Page 293 bottom'!I4/'Page 293 bottom'!I3-1</f>
        <v>3.5024095498046526E-2</v>
      </c>
      <c r="J16" s="18">
        <f>'Page 293 bottom'!J4/'Page 293 bottom'!J3-1</f>
        <v>4.6740305799863213E-2</v>
      </c>
      <c r="K16" s="18">
        <f>'Page 293 bottom'!K4/'Page 293 bottom'!K3-1</f>
        <v>0.24608865675122371</v>
      </c>
      <c r="L16" s="18">
        <f>'Page 293 bottom'!L4/'Page 293 bottom'!L3-1</f>
        <v>3.0344854069976002E-2</v>
      </c>
      <c r="M16" s="17" t="e">
        <f ca="1">getformula(L16)</f>
        <v>#NAME?</v>
      </c>
    </row>
    <row r="17" spans="1:12" x14ac:dyDescent="0.25">
      <c r="A17" s="21">
        <v>41701</v>
      </c>
      <c r="B17" s="18">
        <f>'Page 293 bottom'!B5/'Page 293 bottom'!B4-1</f>
        <v>8.2254474196952199E-3</v>
      </c>
      <c r="C17" s="18">
        <f>'Page 293 bottom'!C5/'Page 293 bottom'!C4-1</f>
        <v>1.3645267670483685E-2</v>
      </c>
      <c r="D17" s="18">
        <f>'Page 293 bottom'!D5/'Page 293 bottom'!D4-1</f>
        <v>3.9531275521352383E-2</v>
      </c>
      <c r="E17" s="18">
        <f>'Page 293 bottom'!E5/'Page 293 bottom'!E4-1</f>
        <v>1.6489986027093284E-2</v>
      </c>
      <c r="F17" s="18">
        <f>'Page 293 bottom'!F5/'Page 293 bottom'!F4-1</f>
        <v>-1.5620176126636132E-2</v>
      </c>
      <c r="G17" s="18">
        <f>'Page 293 bottom'!G5/'Page 293 bottom'!G4-1</f>
        <v>1.9952850381761422E-2</v>
      </c>
      <c r="H17" s="18">
        <f>'Page 293 bottom'!H5/'Page 293 bottom'!H4-1</f>
        <v>6.995553066976834E-2</v>
      </c>
      <c r="I17" s="18">
        <f>'Page 293 bottom'!I5/'Page 293 bottom'!I4-1</f>
        <v>-2.6605643850197369E-2</v>
      </c>
      <c r="J17" s="18">
        <f>'Page 293 bottom'!J5/'Page 293 bottom'!J4-1</f>
        <v>4.1178062473030241E-2</v>
      </c>
      <c r="K17" s="18">
        <f>'Page 293 bottom'!K5/'Page 293 bottom'!K4-1</f>
        <v>3.6390698600098137E-2</v>
      </c>
      <c r="L17" s="18">
        <f>'Page 293 bottom'!L5/'Page 293 bottom'!L4-1</f>
        <v>8.819937420161339E-2</v>
      </c>
    </row>
    <row r="18" spans="1:12" x14ac:dyDescent="0.25">
      <c r="A18" s="21">
        <v>41730</v>
      </c>
      <c r="B18" s="18">
        <f>'Page 293 bottom'!B6/'Page 293 bottom'!B5-1</f>
        <v>7.2408904401186636E-3</v>
      </c>
      <c r="C18" s="18">
        <f>'Page 293 bottom'!C6/'Page 293 bottom'!C5-1</f>
        <v>4.3346747781310979E-2</v>
      </c>
      <c r="D18" s="18">
        <f>'Page 293 bottom'!D6/'Page 293 bottom'!D5-1</f>
        <v>2.0676405522484842E-2</v>
      </c>
      <c r="E18" s="18">
        <f>'Page 293 bottom'!E6/'Page 293 bottom'!E5-1</f>
        <v>3.8624906991858721E-2</v>
      </c>
      <c r="F18" s="18">
        <f>'Page 293 bottom'!F6/'Page 293 bottom'!F5-1</f>
        <v>-2.4595681921622536E-2</v>
      </c>
      <c r="G18" s="18">
        <f>'Page 293 bottom'!G6/'Page 293 bottom'!G5-1</f>
        <v>9.9396370357639041E-2</v>
      </c>
      <c r="H18" s="18">
        <f>'Page 293 bottom'!H6/'Page 293 bottom'!H5-1</f>
        <v>-1.4393701078183274E-2</v>
      </c>
      <c r="I18" s="18">
        <f>'Page 293 bottom'!I6/'Page 293 bottom'!I5-1</f>
        <v>2.8129727006984018E-2</v>
      </c>
      <c r="J18" s="18">
        <f>'Page 293 bottom'!J6/'Page 293 bottom'!J5-1</f>
        <v>6.5699314126888897E-2</v>
      </c>
      <c r="K18" s="18">
        <f>'Page 293 bottom'!K6/'Page 293 bottom'!K5-1</f>
        <v>7.9876774540518003E-2</v>
      </c>
      <c r="L18" s="18">
        <f>'Page 293 bottom'!L6/'Page 293 bottom'!L5-1</f>
        <v>2.1631573132602E-2</v>
      </c>
    </row>
    <row r="19" spans="1:12" x14ac:dyDescent="0.25">
      <c r="A19" s="21">
        <v>41760</v>
      </c>
      <c r="B19" s="18">
        <f>'Page 293 bottom'!B7/'Page 293 bottom'!B6-1</f>
        <v>2.3349445157059945E-2</v>
      </c>
      <c r="C19" s="18">
        <f>'Page 293 bottom'!C7/'Page 293 bottom'!C6-1</f>
        <v>1.7956817881356057E-2</v>
      </c>
      <c r="D19" s="18">
        <f>'Page 293 bottom'!D7/'Page 293 bottom'!D6-1</f>
        <v>-5.6174564056719833E-2</v>
      </c>
      <c r="E19" s="18">
        <f>'Page 293 bottom'!E7/'Page 293 bottom'!E6-1</f>
        <v>-3.7187301317643806E-3</v>
      </c>
      <c r="F19" s="18">
        <f>'Page 293 bottom'!F7/'Page 293 bottom'!F6-1</f>
        <v>3.3486125161221736E-3</v>
      </c>
      <c r="G19" s="18">
        <f>'Page 293 bottom'!G7/'Page 293 bottom'!G6-1</f>
        <v>7.8709307002427176E-2</v>
      </c>
      <c r="H19" s="18">
        <f>'Page 293 bottom'!H7/'Page 293 bottom'!H6-1</f>
        <v>2.051526061085629E-2</v>
      </c>
      <c r="I19" s="18">
        <f>'Page 293 bottom'!I7/'Page 293 bottom'!I6-1</f>
        <v>5.416914721934396E-2</v>
      </c>
      <c r="J19" s="18">
        <f>'Page 293 bottom'!J7/'Page 293 bottom'!J6-1</f>
        <v>3.919896114538779E-2</v>
      </c>
      <c r="K19" s="18">
        <f>'Page 293 bottom'!K7/'Page 293 bottom'!K6-1</f>
        <v>8.8229701464156651E-2</v>
      </c>
      <c r="L19" s="18">
        <f>'Page 293 bottom'!L7/'Page 293 bottom'!L6-1</f>
        <v>1.3309088182893891E-2</v>
      </c>
    </row>
    <row r="20" spans="1:12" x14ac:dyDescent="0.25">
      <c r="A20" s="21">
        <v>41792</v>
      </c>
      <c r="B20" s="18">
        <f>'Page 293 bottom'!B8/'Page 293 bottom'!B7-1</f>
        <v>2.0526884483186736E-2</v>
      </c>
      <c r="C20" s="18">
        <f>'Page 293 bottom'!C8/'Page 293 bottom'!C7-1</f>
        <v>4.8661745424282365E-2</v>
      </c>
      <c r="D20" s="18">
        <f>'Page 293 bottom'!D8/'Page 293 bottom'!D7-1</f>
        <v>-1.676068232312955E-2</v>
      </c>
      <c r="E20" s="18">
        <f>'Page 293 bottom'!E8/'Page 293 bottom'!E7-1</f>
        <v>-1.0945033025302253E-2</v>
      </c>
      <c r="F20" s="18">
        <f>'Page 293 bottom'!F8/'Page 293 bottom'!F7-1</f>
        <v>4.7744293911797131E-2</v>
      </c>
      <c r="G20" s="18">
        <f>'Page 293 bottom'!G8/'Page 293 bottom'!G7-1</f>
        <v>2.7661880519193494E-2</v>
      </c>
      <c r="H20" s="18">
        <f>'Page 293 bottom'!H8/'Page 293 bottom'!H7-1</f>
        <v>1.8563808655166048E-2</v>
      </c>
      <c r="I20" s="18">
        <f>'Page 293 bottom'!I8/'Page 293 bottom'!I7-1</f>
        <v>-5.9297563511138796E-2</v>
      </c>
      <c r="J20" s="18">
        <f>'Page 293 bottom'!J8/'Page 293 bottom'!J7-1</f>
        <v>-4.7550108164633786E-2</v>
      </c>
      <c r="K20" s="18">
        <f>'Page 293 bottom'!K8/'Page 293 bottom'!K7-1</f>
        <v>4.2984431242355514E-2</v>
      </c>
      <c r="L20" s="18">
        <f>'Page 293 bottom'!L8/'Page 293 bottom'!L7-1</f>
        <v>1.0149237604911487E-2</v>
      </c>
    </row>
    <row r="21" spans="1:12" x14ac:dyDescent="0.25">
      <c r="A21" s="21">
        <v>41821</v>
      </c>
      <c r="B21" s="18">
        <f>'Page 293 bottom'!B9/'Page 293 bottom'!B8-1</f>
        <v>-1.3880425029589638E-2</v>
      </c>
      <c r="C21" s="18">
        <f>'Page 293 bottom'!C9/'Page 293 bottom'!C8-1</f>
        <v>-5.6871359752761474E-3</v>
      </c>
      <c r="D21" s="18">
        <f>'Page 293 bottom'!D9/'Page 293 bottom'!D8-1</f>
        <v>5.7372935205303399E-2</v>
      </c>
      <c r="E21" s="18">
        <f>'Page 293 bottom'!E9/'Page 293 bottom'!E8-1</f>
        <v>-4.2998551849906752E-2</v>
      </c>
      <c r="F21" s="18">
        <f>'Page 293 bottom'!F9/'Page 293 bottom'!F8-1</f>
        <v>3.2429398497915818E-2</v>
      </c>
      <c r="G21" s="18">
        <f>'Page 293 bottom'!G9/'Page 293 bottom'!G8-1</f>
        <v>2.873128603868258E-2</v>
      </c>
      <c r="H21" s="18">
        <f>'Page 293 bottom'!H9/'Page 293 bottom'!H8-1</f>
        <v>3.5012003178581885E-2</v>
      </c>
      <c r="I21" s="18">
        <f>'Page 293 bottom'!I9/'Page 293 bottom'!I8-1</f>
        <v>-5.3053530860897036E-2</v>
      </c>
      <c r="J21" s="18">
        <f>'Page 293 bottom'!J9/'Page 293 bottom'!J8-1</f>
        <v>-8.9345444442486266E-2</v>
      </c>
      <c r="K21" s="18">
        <f>'Page 293 bottom'!K9/'Page 293 bottom'!K8-1</f>
        <v>-5.8636288467687869E-2</v>
      </c>
      <c r="L21" s="18">
        <f>'Page 293 bottom'!L9/'Page 293 bottom'!L8-1</f>
        <v>5.7304079220618087E-2</v>
      </c>
    </row>
    <row r="22" spans="1:12" x14ac:dyDescent="0.25">
      <c r="A22" s="21">
        <v>41852</v>
      </c>
      <c r="B22" s="18">
        <f>'Page 293 bottom'!B10/'Page 293 bottom'!B9-1</f>
        <v>3.9872074423995985E-2</v>
      </c>
      <c r="C22" s="18">
        <f>'Page 293 bottom'!C10/'Page 293 bottom'!C9-1</f>
        <v>2.2914179353025421E-2</v>
      </c>
      <c r="D22" s="18">
        <f>'Page 293 bottom'!D10/'Page 293 bottom'!D9-1</f>
        <v>9.2203972475748408E-3</v>
      </c>
      <c r="E22" s="18">
        <f>'Page 293 bottom'!E10/'Page 293 bottom'!E9-1</f>
        <v>3.3001986008544648E-2</v>
      </c>
      <c r="F22" s="18">
        <f>'Page 293 bottom'!F10/'Page 293 bottom'!F9-1</f>
        <v>3.9309747144035345E-2</v>
      </c>
      <c r="G22" s="18">
        <f>'Page 293 bottom'!G10/'Page 293 bottom'!G9-1</f>
        <v>7.7508849855712159E-2</v>
      </c>
      <c r="H22" s="18">
        <f>'Page 293 bottom'!H10/'Page 293 bottom'!H9-1</f>
        <v>5.9169219609810586E-2</v>
      </c>
      <c r="I22" s="18">
        <f>'Page 293 bottom'!I10/'Page 293 bottom'!I9-1</f>
        <v>5.8830589082808027E-2</v>
      </c>
      <c r="J22" s="18">
        <f>'Page 293 bottom'!J10/'Page 293 bottom'!J9-1</f>
        <v>9.412273724378184E-2</v>
      </c>
      <c r="K22" s="18">
        <f>'Page 293 bottom'!K10/'Page 293 bottom'!K9-1</f>
        <v>0.20145939137674662</v>
      </c>
      <c r="L22" s="18">
        <f>'Page 293 bottom'!L10/'Page 293 bottom'!L9-1</f>
        <v>6.7115837401910294E-2</v>
      </c>
    </row>
    <row r="23" spans="1:12" x14ac:dyDescent="0.25">
      <c r="A23" s="21">
        <v>41884</v>
      </c>
      <c r="B23" s="18">
        <f>'Page 293 bottom'!B11/'Page 293 bottom'!B10-1</f>
        <v>-1.4181719856478869E-2</v>
      </c>
      <c r="C23" s="18">
        <f>'Page 293 bottom'!C11/'Page 293 bottom'!C10-1</f>
        <v>-0.15048813186999432</v>
      </c>
      <c r="D23" s="18">
        <f>'Page 293 bottom'!D11/'Page 293 bottom'!D10-1</f>
        <v>-1.284458292946089E-2</v>
      </c>
      <c r="E23" s="18">
        <f>'Page 293 bottom'!E11/'Page 293 bottom'!E10-1</f>
        <v>-5.5284414005302152E-3</v>
      </c>
      <c r="F23" s="18">
        <f>'Page 293 bottom'!F11/'Page 293 bottom'!F10-1</f>
        <v>2.4900888079933958E-2</v>
      </c>
      <c r="G23" s="18">
        <f>'Page 293 bottom'!G11/'Page 293 bottom'!G10-1</f>
        <v>-1.7073177381279558E-2</v>
      </c>
      <c r="H23" s="18">
        <f>'Page 293 bottom'!H11/'Page 293 bottom'!H10-1</f>
        <v>2.0471125525618472E-2</v>
      </c>
      <c r="I23" s="18">
        <f>'Page 293 bottom'!I11/'Page 293 bottom'!I10-1</f>
        <v>4.5740772393458862E-3</v>
      </c>
      <c r="J23" s="18">
        <f>'Page 293 bottom'!J11/'Page 293 bottom'!J10-1</f>
        <v>-5.1870100867307256E-2</v>
      </c>
      <c r="K23" s="18">
        <f>'Page 293 bottom'!K11/'Page 293 bottom'!K10-1</f>
        <v>-0.18693530774891687</v>
      </c>
      <c r="L23" s="18">
        <f>'Page 293 bottom'!L11/'Page 293 bottom'!L10-1</f>
        <v>-6.2587793376166712E-2</v>
      </c>
    </row>
    <row r="24" spans="1:12" x14ac:dyDescent="0.25">
      <c r="A24" s="21">
        <v>41913</v>
      </c>
      <c r="B24" s="18">
        <f>'Page 293 bottom'!B12/'Page 293 bottom'!B11-1</f>
        <v>2.4232061127913873E-2</v>
      </c>
      <c r="C24" s="18">
        <f>'Page 293 bottom'!C12/'Page 293 bottom'!C11-1</f>
        <v>-3.8844555623876009E-2</v>
      </c>
      <c r="D24" s="18">
        <f>'Page 293 bottom'!D12/'Page 293 bottom'!D11-1</f>
        <v>-0.13396193982509019</v>
      </c>
      <c r="E24" s="18">
        <f>'Page 293 bottom'!E12/'Page 293 bottom'!E11-1</f>
        <v>7.415959203489253E-3</v>
      </c>
      <c r="F24" s="18">
        <f>'Page 293 bottom'!F12/'Page 293 bottom'!F11-1</f>
        <v>3.4973032467104925E-2</v>
      </c>
      <c r="G24" s="18">
        <f>'Page 293 bottom'!G12/'Page 293 bottom'!G11-1</f>
        <v>7.1960348375468275E-2</v>
      </c>
      <c r="H24" s="18">
        <f>'Page 293 bottom'!H12/'Page 293 bottom'!H11-1</f>
        <v>1.2726487169099521E-2</v>
      </c>
      <c r="I24" s="18">
        <f>'Page 293 bottom'!I12/'Page 293 bottom'!I11-1</f>
        <v>-1.9390785289461365E-2</v>
      </c>
      <c r="J24" s="18">
        <f>'Page 293 bottom'!J12/'Page 293 bottom'!J11-1</f>
        <v>3.8311690452598635E-2</v>
      </c>
      <c r="K24" s="18">
        <f>'Page 293 bottom'!K12/'Page 293 bottom'!K11-1</f>
        <v>1.5667717538125681E-2</v>
      </c>
      <c r="L24" s="18">
        <f>'Page 293 bottom'!L12/'Page 293 bottom'!L11-1</f>
        <v>1.1559082287275757E-2</v>
      </c>
    </row>
    <row r="25" spans="1:12" x14ac:dyDescent="0.25">
      <c r="A25" s="21">
        <v>41946</v>
      </c>
      <c r="B25" s="18">
        <f>'Page 293 bottom'!B13/'Page 293 bottom'!B12-1</f>
        <v>2.6823965892956991E-2</v>
      </c>
      <c r="C25" s="18">
        <f>'Page 293 bottom'!C13/'Page 293 bottom'!C12-1</f>
        <v>0.11639458206717701</v>
      </c>
      <c r="D25" s="18">
        <f>'Page 293 bottom'!D13/'Page 293 bottom'!D12-1</f>
        <v>-6.8130894572407952E-3</v>
      </c>
      <c r="E25" s="18">
        <f>'Page 293 bottom'!E13/'Page 293 bottom'!E12-1</f>
        <v>2.6346433847776574E-2</v>
      </c>
      <c r="F25" s="18">
        <f>'Page 293 bottom'!F13/'Page 293 bottom'!F12-1</f>
        <v>-5.1499370252969801E-3</v>
      </c>
      <c r="G25" s="18">
        <f>'Page 293 bottom'!G13/'Page 293 bottom'!G12-1</f>
        <v>0.1059787346526373</v>
      </c>
      <c r="H25" s="18">
        <f>'Page 293 bottom'!H13/'Page 293 bottom'!H12-1</f>
        <v>2.4740104811914465E-2</v>
      </c>
      <c r="I25" s="18">
        <f>'Page 293 bottom'!I13/'Page 293 bottom'!I12-1</f>
        <v>8.1930771130156677E-2</v>
      </c>
      <c r="J25" s="18">
        <f>'Page 293 bottom'!J13/'Page 293 bottom'!J12-1</f>
        <v>4.3654284210237426E-2</v>
      </c>
      <c r="K25" s="18">
        <f>'Page 293 bottom'!K13/'Page 293 bottom'!K12-1</f>
        <v>7.8923802690582967E-2</v>
      </c>
      <c r="L25" s="18">
        <f>'Page 293 bottom'!L13/'Page 293 bottom'!L12-1</f>
        <v>8.8628797209671983E-2</v>
      </c>
    </row>
    <row r="26" spans="1:12" x14ac:dyDescent="0.25">
      <c r="A26" s="21">
        <v>41974</v>
      </c>
      <c r="B26" s="18">
        <f>'Page 293 bottom'!B14/'Page 293 bottom'!B13-1</f>
        <v>-2.5360061183917759E-3</v>
      </c>
      <c r="C26" s="18">
        <f>'Page 293 bottom'!C14/'Page 293 bottom'!C13-1</f>
        <v>-1.4621705944912966E-2</v>
      </c>
      <c r="D26" s="18">
        <f>'Page 293 bottom'!D14/'Page 293 bottom'!D13-1</f>
        <v>-1.066778125383494E-2</v>
      </c>
      <c r="E26" s="18">
        <f>'Page 293 bottom'!E14/'Page 293 bottom'!E13-1</f>
        <v>-3.7074031869683388E-2</v>
      </c>
      <c r="F26" s="18">
        <f>'Page 293 bottom'!F14/'Page 293 bottom'!F13-1</f>
        <v>2.8766990220919553E-2</v>
      </c>
      <c r="G26" s="18">
        <f>'Page 293 bottom'!G14/'Page 293 bottom'!G13-1</f>
        <v>-7.1891105633644647E-2</v>
      </c>
      <c r="H26" s="18">
        <f>'Page 293 bottom'!H14/'Page 293 bottom'!H13-1</f>
        <v>-2.8445912908804716E-2</v>
      </c>
      <c r="I26" s="18">
        <f>'Page 293 bottom'!I14/'Page 293 bottom'!I13-1</f>
        <v>-3.2598982737097049E-2</v>
      </c>
      <c r="J26" s="18">
        <f>'Page 293 bottom'!J14/'Page 293 bottom'!J13-1</f>
        <v>-1.2226396407873152E-2</v>
      </c>
      <c r="K26" s="18">
        <f>'Page 293 bottom'!K14/'Page 293 bottom'!K13-1</f>
        <v>0.10274313872840746</v>
      </c>
      <c r="L26" s="18">
        <f>'Page 293 bottom'!L14/'Page 293 bottom'!L13-1</f>
        <v>3.1566949822672274E-2</v>
      </c>
    </row>
    <row r="27" spans="1:12" x14ac:dyDescent="0.25">
      <c r="A27" s="21">
        <v>42006</v>
      </c>
      <c r="B27" s="18">
        <f>'Page 293 bottom'!B15/'Page 293 bottom'!B14-1</f>
        <v>-3.0122735308930726E-2</v>
      </c>
      <c r="C27" s="18">
        <f>'Page 293 bottom'!C15/'Page 293 bottom'!C14-1</f>
        <v>-4.1283788993793924E-2</v>
      </c>
      <c r="D27" s="18">
        <f>'Page 293 bottom'!D15/'Page 293 bottom'!D14-1</f>
        <v>-4.4440386883405347E-2</v>
      </c>
      <c r="E27" s="18">
        <f>'Page 293 bottom'!E15/'Page 293 bottom'!E14-1</f>
        <v>-5.4610281394817162E-2</v>
      </c>
      <c r="F27" s="18">
        <f>'Page 293 bottom'!F15/'Page 293 bottom'!F14-1</f>
        <v>-0.11050916488441953</v>
      </c>
      <c r="G27" s="18">
        <f>'Page 293 bottom'!G15/'Page 293 bottom'!G14-1</f>
        <v>6.1424238193438896E-2</v>
      </c>
      <c r="H27" s="18">
        <f>'Page 293 bottom'!H15/'Page 293 bottom'!H14-1</f>
        <v>-0.13024762203704066</v>
      </c>
      <c r="I27" s="18">
        <f>'Page 293 bottom'!I15/'Page 293 bottom'!I14-1</f>
        <v>0.11840286255260102</v>
      </c>
      <c r="J27" s="18">
        <f>'Page 293 bottom'!J15/'Page 293 bottom'!J14-1</f>
        <v>2.1393588256264362E-3</v>
      </c>
      <c r="K27" s="18">
        <f>'Page 293 bottom'!K15/'Page 293 bottom'!K14-1</f>
        <v>-0.13598674397748389</v>
      </c>
      <c r="L27" s="18">
        <f>'Page 293 bottom'!L15/'Page 293 bottom'!L14-1</f>
        <v>-9.9676078695784764E-2</v>
      </c>
    </row>
    <row r="28" spans="1:12" x14ac:dyDescent="0.25">
      <c r="A28" s="21">
        <v>42037</v>
      </c>
      <c r="B28" s="18">
        <f>'Page 293 bottom'!B16/'Page 293 bottom'!B15-1</f>
        <v>5.7338396320558926E-2</v>
      </c>
      <c r="C28" s="18">
        <f>'Page 293 bottom'!C16/'Page 293 bottom'!C15-1</f>
        <v>0.11080900462312449</v>
      </c>
      <c r="D28" s="18">
        <f>'Page 293 bottom'!D16/'Page 293 bottom'!D15-1</f>
        <v>6.3700968158295845E-2</v>
      </c>
      <c r="E28" s="18">
        <f>'Page 293 bottom'!E16/'Page 293 bottom'!E15-1</f>
        <v>9.7903657291765311E-2</v>
      </c>
      <c r="F28" s="18">
        <f>'Page 293 bottom'!F16/'Page 293 bottom'!F15-1</f>
        <v>0.10426208516359337</v>
      </c>
      <c r="G28" s="18">
        <f>'Page 293 bottom'!G16/'Page 293 bottom'!G15-1</f>
        <v>0.10077659069821032</v>
      </c>
      <c r="H28" s="18">
        <f>'Page 293 bottom'!H16/'Page 293 bottom'!H15-1</f>
        <v>9.3120432617299631E-2</v>
      </c>
      <c r="I28" s="18">
        <f>'Page 293 bottom'!I16/'Page 293 bottom'!I15-1</f>
        <v>4.4115020313200581E-2</v>
      </c>
      <c r="J28" s="18">
        <f>'Page 293 bottom'!J16/'Page 293 bottom'!J15-1</f>
        <v>-1.6773361396963282E-2</v>
      </c>
      <c r="K28" s="18">
        <f>'Page 293 bottom'!K16/'Page 293 bottom'!K15-1</f>
        <v>5.7756027608514726E-2</v>
      </c>
      <c r="L28" s="18">
        <f>'Page 293 bottom'!L16/'Page 293 bottom'!L15-1</f>
        <v>-3.5704400686579874E-2</v>
      </c>
    </row>
    <row r="29" spans="1:12" x14ac:dyDescent="0.25">
      <c r="A29" s="21">
        <v>42065</v>
      </c>
      <c r="B29" s="18">
        <f>'Page 293 bottom'!B17/'Page 293 bottom'!B16-1</f>
        <v>-1.5894286215134446E-2</v>
      </c>
      <c r="C29" s="18">
        <f>'Page 293 bottom'!C17/'Page 293 bottom'!C16-1</f>
        <v>-1.2239972604522698E-2</v>
      </c>
      <c r="D29" s="18">
        <f>'Page 293 bottom'!D17/'Page 293 bottom'!D16-1</f>
        <v>-8.8922038705561146E-3</v>
      </c>
      <c r="E29" s="18">
        <f>'Page 293 bottom'!E17/'Page 293 bottom'!E16-1</f>
        <v>-4.5402109644364419E-2</v>
      </c>
      <c r="F29" s="18">
        <f>'Page 293 bottom'!F17/'Page 293 bottom'!F16-1</f>
        <v>-9.589550202014685E-3</v>
      </c>
      <c r="G29" s="18">
        <f>'Page 293 bottom'!G17/'Page 293 bottom'!G16-1</f>
        <v>-3.1371642881149353E-2</v>
      </c>
      <c r="H29" s="18">
        <f>'Page 293 bottom'!H17/'Page 293 bottom'!H16-1</f>
        <v>-7.2748009573909367E-2</v>
      </c>
      <c r="I29" s="18">
        <f>'Page 293 bottom'!I17/'Page 293 bottom'!I16-1</f>
        <v>-5.104363574513604E-3</v>
      </c>
      <c r="J29" s="18">
        <f>'Page 293 bottom'!J17/'Page 293 bottom'!J16-1</f>
        <v>3.0595520195402237E-2</v>
      </c>
      <c r="K29" s="18">
        <f>'Page 293 bottom'!K17/'Page 293 bottom'!K16-1</f>
        <v>-2.6393913335432395E-2</v>
      </c>
      <c r="L29" s="18">
        <f>'Page 293 bottom'!L17/'Page 293 bottom'!L16-1</f>
        <v>-0.10129208082889574</v>
      </c>
    </row>
    <row r="30" spans="1:12" x14ac:dyDescent="0.25">
      <c r="A30" s="21">
        <v>42095</v>
      </c>
      <c r="B30" s="18">
        <f>'Page 293 bottom'!B18/'Page 293 bottom'!B17-1</f>
        <v>9.490851567762526E-3</v>
      </c>
      <c r="C30" s="18">
        <f>'Page 293 bottom'!C18/'Page 293 bottom'!C17-1</f>
        <v>-1.1836110762318719E-2</v>
      </c>
      <c r="D30" s="18">
        <f>'Page 293 bottom'!D18/'Page 293 bottom'!D17-1</f>
        <v>6.7227450731958571E-2</v>
      </c>
      <c r="E30" s="18">
        <f>'Page 293 bottom'!E18/'Page 293 bottom'!E17-1</f>
        <v>9.149541758080959E-2</v>
      </c>
      <c r="F30" s="18">
        <f>'Page 293 bottom'!F18/'Page 293 bottom'!F17-1</f>
        <v>4.495399294074498E-2</v>
      </c>
      <c r="G30" s="18">
        <f>'Page 293 bottom'!G18/'Page 293 bottom'!G17-1</f>
        <v>5.7863652871472659E-3</v>
      </c>
      <c r="H30" s="18">
        <f>'Page 293 bottom'!H18/'Page 293 bottom'!H17-1</f>
        <v>0.19626163439137434</v>
      </c>
      <c r="I30" s="18">
        <f>'Page 293 bottom'!I18/'Page 293 bottom'!I17-1</f>
        <v>-4.4909437311011158E-2</v>
      </c>
      <c r="J30" s="18">
        <f>'Page 293 bottom'!J18/'Page 293 bottom'!J17-1</f>
        <v>-3.9726994831823514E-2</v>
      </c>
      <c r="K30" s="18">
        <f>'Page 293 bottom'!K18/'Page 293 bottom'!K17-1</f>
        <v>-8.2683852931209723E-2</v>
      </c>
      <c r="L30" s="18">
        <f>'Page 293 bottom'!L18/'Page 293 bottom'!L17-1</f>
        <v>5.8087284018902396E-2</v>
      </c>
    </row>
    <row r="31" spans="1:12" x14ac:dyDescent="0.25">
      <c r="A31" s="21">
        <v>42125</v>
      </c>
      <c r="B31" s="18">
        <f>'Page 293 bottom'!B19/'Page 293 bottom'!B18-1</f>
        <v>1.2725973630464571E-2</v>
      </c>
      <c r="C31" s="18">
        <f>'Page 293 bottom'!C19/'Page 293 bottom'!C18-1</f>
        <v>-3.987347667866048E-2</v>
      </c>
      <c r="D31" s="18">
        <f>'Page 293 bottom'!D19/'Page 293 bottom'!D18-1</f>
        <v>-2.0790774973565851E-3</v>
      </c>
      <c r="E31" s="18">
        <f>'Page 293 bottom'!E19/'Page 293 bottom'!E18-1</f>
        <v>7.0162598243823648E-3</v>
      </c>
      <c r="F31" s="18">
        <f>'Page 293 bottom'!F19/'Page 293 bottom'!F18-1</f>
        <v>5.3014301137372044E-2</v>
      </c>
      <c r="G31" s="18">
        <f>'Page 293 bottom'!G19/'Page 293 bottom'!G18-1</f>
        <v>4.5339025988602177E-2</v>
      </c>
      <c r="H31" s="18">
        <f>'Page 293 bottom'!H19/'Page 293 bottom'!H18-1</f>
        <v>-3.0334245223533451E-2</v>
      </c>
      <c r="I31" s="18">
        <f>'Page 293 bottom'!I19/'Page 293 bottom'!I18-1</f>
        <v>-1.3391102606739813E-2</v>
      </c>
      <c r="J31" s="18">
        <f>'Page 293 bottom'!J19/'Page 293 bottom'!J18-1</f>
        <v>-1.1028880997299151E-3</v>
      </c>
      <c r="K31" s="18">
        <f>'Page 293 bottom'!K19/'Page 293 bottom'!K18-1</f>
        <v>-5.7997766124820216E-2</v>
      </c>
      <c r="L31" s="18">
        <f>'Page 293 bottom'!L19/'Page 293 bottom'!L18-1</f>
        <v>1.304215104513462E-2</v>
      </c>
    </row>
    <row r="32" spans="1:12" x14ac:dyDescent="0.25">
      <c r="A32" s="21">
        <v>42156</v>
      </c>
      <c r="B32" s="18">
        <f>'Page 293 bottom'!B20/'Page 293 bottom'!B19-1</f>
        <v>-1.9352144480871303E-2</v>
      </c>
      <c r="C32" s="18">
        <f>'Page 293 bottom'!C20/'Page 293 bottom'!C19-1</f>
        <v>-1.0547125048563699E-2</v>
      </c>
      <c r="D32" s="18">
        <f>'Page 293 bottom'!D20/'Page 293 bottom'!D19-1</f>
        <v>-4.1202421487040786E-2</v>
      </c>
      <c r="E32" s="18">
        <f>'Page 293 bottom'!E20/'Page 293 bottom'!E19-1</f>
        <v>-1.7381669625641916E-2</v>
      </c>
      <c r="F32" s="18">
        <f>'Page 293 bottom'!F20/'Page 293 bottom'!F19-1</f>
        <v>1.260967153460002E-2</v>
      </c>
      <c r="G32" s="18">
        <f>'Page 293 bottom'!G20/'Page 293 bottom'!G19-1</f>
        <v>-3.7227493715743853E-2</v>
      </c>
      <c r="H32" s="18">
        <f>'Page 293 bottom'!H20/'Page 293 bottom'!H19-1</f>
        <v>-5.7831763722910989E-2</v>
      </c>
      <c r="I32" s="18">
        <f>'Page 293 bottom'!I20/'Page 293 bottom'!I19-1</f>
        <v>-1.2809499138434099E-2</v>
      </c>
      <c r="J32" s="18">
        <f>'Page 293 bottom'!J20/'Page 293 bottom'!J19-1</f>
        <v>-1.1151653774754688E-3</v>
      </c>
      <c r="K32" s="18">
        <f>'Page 293 bottom'!K20/'Page 293 bottom'!K19-1</f>
        <v>-0.13568623529411761</v>
      </c>
      <c r="L32" s="18">
        <f>'Page 293 bottom'!L20/'Page 293 bottom'!L19-1</f>
        <v>-9.6667398788107373E-2</v>
      </c>
    </row>
    <row r="33" spans="1:12" x14ac:dyDescent="0.25">
      <c r="A33" s="21">
        <v>42186</v>
      </c>
      <c r="B33" s="18">
        <f>'Page 293 bottom'!B21/'Page 293 bottom'!B20-1</f>
        <v>2.080270967772524E-2</v>
      </c>
      <c r="C33" s="18">
        <f>'Page 293 bottom'!C21/'Page 293 bottom'!C20-1</f>
        <v>-1.8965209712433762E-3</v>
      </c>
      <c r="D33" s="18">
        <f>'Page 293 bottom'!D21/'Page 293 bottom'!D20-1</f>
        <v>-4.1190903411364443E-3</v>
      </c>
      <c r="E33" s="18">
        <f>'Page 293 bottom'!E21/'Page 293 bottom'!E20-1</f>
        <v>-1.7689136349634205E-2</v>
      </c>
      <c r="F33" s="18">
        <f>'Page 293 bottom'!F21/'Page 293 bottom'!F20-1</f>
        <v>-1.7816826990732615E-2</v>
      </c>
      <c r="G33" s="18">
        <f>'Page 293 bottom'!G21/'Page 293 bottom'!G20-1</f>
        <v>-3.2926710490234989E-2</v>
      </c>
      <c r="H33" s="18">
        <f>'Page 293 bottom'!H21/'Page 293 bottom'!H20-1</f>
        <v>5.7757558945752629E-2</v>
      </c>
      <c r="I33" s="18">
        <f>'Page 293 bottom'!I21/'Page 293 bottom'!I20-1</f>
        <v>3.9287660599593099E-2</v>
      </c>
      <c r="J33" s="18">
        <f>'Page 293 bottom'!J21/'Page 293 bottom'!J20-1</f>
        <v>5.5342899974900384E-2</v>
      </c>
      <c r="K33" s="18">
        <f>'Page 293 bottom'!K21/'Page 293 bottom'!K20-1</f>
        <v>-1.4745961218422865E-2</v>
      </c>
      <c r="L33" s="18">
        <f>'Page 293 bottom'!L21/'Page 293 bottom'!L20-1</f>
        <v>1.6994385700374481E-2</v>
      </c>
    </row>
    <row r="34" spans="1:12" x14ac:dyDescent="0.25">
      <c r="A34" s="21">
        <v>42219</v>
      </c>
      <c r="B34" s="18">
        <f>'Page 293 bottom'!B22/'Page 293 bottom'!B21-1</f>
        <v>-6.0415833595348079E-2</v>
      </c>
      <c r="C34" s="18">
        <f>'Page 293 bottom'!C22/'Page 293 bottom'!C21-1</f>
        <v>-6.4733641410552933E-2</v>
      </c>
      <c r="D34" s="18">
        <f>'Page 293 bottom'!D22/'Page 293 bottom'!D21-1</f>
        <v>-7.946358711149426E-2</v>
      </c>
      <c r="E34" s="18">
        <f>'Page 293 bottom'!E22/'Page 293 bottom'!E21-1</f>
        <v>-4.9042173813088619E-2</v>
      </c>
      <c r="F34" s="18">
        <f>'Page 293 bottom'!F22/'Page 293 bottom'!F21-1</f>
        <v>-7.7143718646630055E-2</v>
      </c>
      <c r="G34" s="18">
        <f>'Page 293 bottom'!G22/'Page 293 bottom'!G21-1</f>
        <v>-6.6196199624685481E-2</v>
      </c>
      <c r="H34" s="18">
        <f>'Page 293 bottom'!H22/'Page 293 bottom'!H21-1</f>
        <v>-6.1948877533360314E-2</v>
      </c>
      <c r="I34" s="18">
        <f>'Page 293 bottom'!I22/'Page 293 bottom'!I21-1</f>
        <v>-8.7786937868849391E-2</v>
      </c>
      <c r="J34" s="18">
        <f>'Page 293 bottom'!J22/'Page 293 bottom'!J21-1</f>
        <v>9.1531546486096627E-3</v>
      </c>
      <c r="K34" s="18">
        <f>'Page 293 bottom'!K22/'Page 293 bottom'!K21-1</f>
        <v>1.6117913884411639E-2</v>
      </c>
      <c r="L34" s="18">
        <f>'Page 293 bottom'!L22/'Page 293 bottom'!L21-1</f>
        <v>-8.0602920634008202E-2</v>
      </c>
    </row>
    <row r="35" spans="1:12" x14ac:dyDescent="0.25">
      <c r="A35" s="21">
        <v>42248</v>
      </c>
      <c r="B35" s="18">
        <f>'Page 293 bottom'!B23/'Page 293 bottom'!B22-1</f>
        <v>-2.4979821103695565E-2</v>
      </c>
      <c r="C35" s="18">
        <f>'Page 293 bottom'!C23/'Page 293 bottom'!C22-1</f>
        <v>-2.1629452124368731E-2</v>
      </c>
      <c r="D35" s="18">
        <f>'Page 293 bottom'!D23/'Page 293 bottom'!D22-1</f>
        <v>-1.9744363889968253E-2</v>
      </c>
      <c r="E35" s="18">
        <f>'Page 293 bottom'!E23/'Page 293 bottom'!E22-1</f>
        <v>2.5209722608654284E-2</v>
      </c>
      <c r="F35" s="18">
        <f>'Page 293 bottom'!F23/'Page 293 bottom'!F22-1</f>
        <v>-7.8685075022720374E-2</v>
      </c>
      <c r="G35" s="18">
        <f>'Page 293 bottom'!G23/'Page 293 bottom'!G22-1</f>
        <v>-2.1816211915572037E-2</v>
      </c>
      <c r="H35" s="18">
        <f>'Page 293 bottom'!H23/'Page 293 bottom'!H22-1</f>
        <v>1.7003640440025558E-2</v>
      </c>
      <c r="I35" s="18">
        <f>'Page 293 bottom'!I23/'Page 293 bottom'!I22-1</f>
        <v>2.0661497798157846E-3</v>
      </c>
      <c r="J35" s="18">
        <f>'Page 293 bottom'!J23/'Page 293 bottom'!J22-1</f>
        <v>4.0736863221795261E-3</v>
      </c>
      <c r="K35" s="18">
        <f>'Page 293 bottom'!K23/'Page 293 bottom'!K22-1</f>
        <v>-1.0197167228706894E-2</v>
      </c>
      <c r="L35" s="18">
        <f>'Page 293 bottom'!L23/'Page 293 bottom'!L22-1</f>
        <v>-8.1566435078574084E-2</v>
      </c>
    </row>
    <row r="36" spans="1:12" x14ac:dyDescent="0.25">
      <c r="A36" s="21">
        <v>42278</v>
      </c>
      <c r="B36" s="18">
        <f>'Page 293 bottom'!B24/'Page 293 bottom'!B23-1</f>
        <v>8.422719034958992E-2</v>
      </c>
      <c r="C36" s="18">
        <f>'Page 293 bottom'!C24/'Page 293 bottom'!C23-1</f>
        <v>0.10248432280174513</v>
      </c>
      <c r="D36" s="18">
        <f>'Page 293 bottom'!D24/'Page 293 bottom'!D23-1</f>
        <v>-3.3731089282959426E-2</v>
      </c>
      <c r="E36" s="18">
        <f>'Page 293 bottom'!E24/'Page 293 bottom'!E23-1</f>
        <v>0.14670900975817491</v>
      </c>
      <c r="F36" s="18">
        <f>'Page 293 bottom'!F24/'Page 293 bottom'!F23-1</f>
        <v>7.9074598487176573E-2</v>
      </c>
      <c r="G36" s="18">
        <f>'Page 293 bottom'!G24/'Page 293 bottom'!G23-1</f>
        <v>8.3408837274858927E-2</v>
      </c>
      <c r="H36" s="18">
        <f>'Page 293 bottom'!H24/'Page 293 bottom'!H23-1</f>
        <v>0.18933569014229734</v>
      </c>
      <c r="I36" s="18">
        <f>'Page 293 bottom'!I24/'Page 293 bottom'!I23-1</f>
        <v>0.13073701749985123</v>
      </c>
      <c r="J36" s="18">
        <f>'Page 293 bottom'!J24/'Page 293 bottom'!J23-1</f>
        <v>5.9654296317665612E-2</v>
      </c>
      <c r="K36" s="18">
        <f>'Page 293 bottom'!K24/'Page 293 bottom'!K23-1</f>
        <v>0.14331499542124537</v>
      </c>
      <c r="L36" s="18">
        <f>'Page 293 bottom'!L24/'Page 293 bottom'!L23-1</f>
        <v>5.2713850481885594E-2</v>
      </c>
    </row>
    <row r="37" spans="1:12" x14ac:dyDescent="0.25">
      <c r="A37" s="21">
        <v>42310</v>
      </c>
      <c r="B37" s="18">
        <f>'Page 293 bottom'!B25/'Page 293 bottom'!B24-1</f>
        <v>2.8636631448526462E-3</v>
      </c>
      <c r="C37" s="18">
        <f>'Page 293 bottom'!C25/'Page 293 bottom'!C24-1</f>
        <v>-3.2410567962754988E-2</v>
      </c>
      <c r="D37" s="18">
        <f>'Page 293 bottom'!D25/'Page 293 bottom'!D24-1</f>
        <v>4.624346582444705E-3</v>
      </c>
      <c r="E37" s="18">
        <f>'Page 293 bottom'!E25/'Page 293 bottom'!E24-1</f>
        <v>3.5269640174894423E-2</v>
      </c>
      <c r="F37" s="18">
        <f>'Page 293 bottom'!F25/'Page 293 bottom'!F24-1</f>
        <v>1.6910380711557149E-2</v>
      </c>
      <c r="G37" s="18">
        <f>'Page 293 bottom'!G25/'Page 293 bottom'!G24-1</f>
        <v>-5.8042901231716293E-3</v>
      </c>
      <c r="H37" s="18">
        <f>'Page 293 bottom'!H25/'Page 293 bottom'!H24-1</f>
        <v>3.9444069580616636E-2</v>
      </c>
      <c r="I37" s="18">
        <f>'Page 293 bottom'!I25/'Page 293 bottom'!I24-1</f>
        <v>-1.162090983945796E-2</v>
      </c>
      <c r="J37" s="18">
        <f>'Page 293 bottom'!J25/'Page 293 bottom'!J24-1</f>
        <v>-1.7716222980853513E-2</v>
      </c>
      <c r="K37" s="18">
        <f>'Page 293 bottom'!K25/'Page 293 bottom'!K24-1</f>
        <v>-0.25130156690631889</v>
      </c>
      <c r="L37" s="18">
        <f>'Page 293 bottom'!L25/'Page 293 bottom'!L24-1</f>
        <v>2.4223988785134098E-2</v>
      </c>
    </row>
    <row r="38" spans="1:12" x14ac:dyDescent="0.25">
      <c r="A38" s="21">
        <v>42339</v>
      </c>
      <c r="B38" s="18">
        <f>'Page 293 bottom'!B26/'Page 293 bottom'!B25-1</f>
        <v>-1.6024527033013158E-2</v>
      </c>
      <c r="C38" s="18">
        <f>'Page 293 bottom'!C26/'Page 293 bottom'!C25-1</f>
        <v>-1.6748062528774144E-2</v>
      </c>
      <c r="D38" s="18">
        <f>'Page 293 bottom'!D26/'Page 293 bottom'!D25-1</f>
        <v>-1.2910676542667976E-2</v>
      </c>
      <c r="E38" s="18">
        <f>'Page 293 bottom'!E26/'Page 293 bottom'!E25-1</f>
        <v>4.8196112950783743E-2</v>
      </c>
      <c r="F38" s="18">
        <f>'Page 293 bottom'!F26/'Page 293 bottom'!F25-1</f>
        <v>-5.1520981628062623E-2</v>
      </c>
      <c r="G38" s="18">
        <f>'Page 293 bottom'!G26/'Page 293 bottom'!G25-1</f>
        <v>-0.11022823147093153</v>
      </c>
      <c r="H38" s="18">
        <f>'Page 293 bottom'!H26/'Page 293 bottom'!H25-1</f>
        <v>2.0791232296252238E-2</v>
      </c>
      <c r="I38" s="18">
        <f>'Page 293 bottom'!I26/'Page 293 bottom'!I25-1</f>
        <v>-5.9126737963071108E-3</v>
      </c>
      <c r="J38" s="18">
        <f>'Page 293 bottom'!J26/'Page 293 bottom'!J25-1</f>
        <v>5.0894353462451525E-2</v>
      </c>
      <c r="K38" s="18">
        <f>'Page 293 bottom'!K26/'Page 293 bottom'!K25-1</f>
        <v>-2.9419578213949804E-2</v>
      </c>
      <c r="L38" s="18">
        <f>'Page 293 bottom'!L26/'Page 293 bottom'!L25-1</f>
        <v>-4.6221589428300125E-2</v>
      </c>
    </row>
    <row r="39" spans="1:12" x14ac:dyDescent="0.25">
      <c r="A39" s="21">
        <v>42373</v>
      </c>
      <c r="B39" s="18">
        <f>'Page 293 bottom'!B27/'Page 293 bottom'!B26-1</f>
        <v>-1.3104874574236369E-2</v>
      </c>
      <c r="C39" s="18">
        <f>'Page 293 bottom'!C27/'Page 293 bottom'!C26-1</f>
        <v>-2.6259773063800673E-2</v>
      </c>
      <c r="D39" s="18">
        <f>'Page 293 bottom'!D27/'Page 293 bottom'!D26-1</f>
        <v>-1.2861333621068671E-2</v>
      </c>
      <c r="E39" s="18">
        <f>'Page 293 bottom'!E27/'Page 293 bottom'!E26-1</f>
        <v>-1.3162100766292872E-2</v>
      </c>
      <c r="F39" s="18">
        <f>'Page 293 bottom'!F27/'Page 293 bottom'!F26-1</f>
        <v>-3.4067524320141263E-2</v>
      </c>
      <c r="G39" s="18">
        <f>'Page 293 bottom'!G27/'Page 293 bottom'!G26-1</f>
        <v>-2.4225748888226262E-2</v>
      </c>
      <c r="H39" s="18">
        <f>'Page 293 bottom'!H27/'Page 293 bottom'!H26-1</f>
        <v>-7.7505743421250051E-3</v>
      </c>
      <c r="I39" s="18">
        <f>'Page 293 bottom'!I27/'Page 293 bottom'!I26-1</f>
        <v>-2.4344612259163956E-2</v>
      </c>
      <c r="J39" s="18">
        <f>'Page 293 bottom'!J27/'Page 293 bottom'!J26-1</f>
        <v>-5.5347738545287184E-3</v>
      </c>
      <c r="K39" s="18">
        <f>'Page 293 bottom'!K27/'Page 293 bottom'!K26-1</f>
        <v>-2.4249131324080131E-2</v>
      </c>
      <c r="L39" s="18">
        <f>'Page 293 bottom'!L27/'Page 293 bottom'!L26-1</f>
        <v>-1.0979703447930533E-2</v>
      </c>
    </row>
  </sheetData>
  <mergeCells count="3">
    <mergeCell ref="A1:L1"/>
    <mergeCell ref="A2:L2"/>
    <mergeCell ref="A13:L13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zoomScaleNormal="100" workbookViewId="0">
      <selection sqref="A1:M1"/>
    </sheetView>
  </sheetViews>
  <sheetFormatPr defaultColWidth="8.625" defaultRowHeight="15" x14ac:dyDescent="0.25"/>
  <cols>
    <col min="1" max="1" width="9.75" style="17" customWidth="1"/>
    <col min="2" max="2" width="6.75" style="17" customWidth="1"/>
    <col min="3" max="5" width="6.75" style="17" bestFit="1" customWidth="1"/>
    <col min="6" max="6" width="7.75" style="17" bestFit="1" customWidth="1"/>
    <col min="7" max="7" width="6.75" style="17" bestFit="1" customWidth="1"/>
    <col min="8" max="8" width="8.125" style="17" bestFit="1" customWidth="1"/>
    <col min="9" max="9" width="6.25" style="17" bestFit="1" customWidth="1"/>
    <col min="10" max="10" width="6.125" style="17" bestFit="1" customWidth="1"/>
    <col min="11" max="11" width="6.75" style="17" bestFit="1" customWidth="1"/>
    <col min="12" max="12" width="7.25" style="17" bestFit="1" customWidth="1"/>
    <col min="13" max="13" width="14.625" style="17" customWidth="1"/>
    <col min="14" max="14" width="33.125" style="17" bestFit="1" customWidth="1"/>
    <col min="15" max="16384" width="8.625" style="17"/>
  </cols>
  <sheetData>
    <row r="1" spans="1:13" ht="18.75" x14ac:dyDescent="0.3">
      <c r="A1" s="36" t="s">
        <v>29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x14ac:dyDescent="0.25">
      <c r="A2" s="37" t="s">
        <v>30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3" s="26" customFormat="1" ht="45" x14ac:dyDescent="0.25">
      <c r="B3" s="26" t="s">
        <v>49</v>
      </c>
      <c r="C3" s="26" t="s">
        <v>31</v>
      </c>
      <c r="D3" s="26" t="s">
        <v>21</v>
      </c>
      <c r="E3" s="26" t="s">
        <v>32</v>
      </c>
      <c r="F3" s="26" t="s">
        <v>33</v>
      </c>
      <c r="G3" s="26" t="s">
        <v>34</v>
      </c>
      <c r="H3" s="26" t="s">
        <v>35</v>
      </c>
      <c r="I3" s="26" t="s">
        <v>36</v>
      </c>
      <c r="J3" s="26" t="s">
        <v>37</v>
      </c>
      <c r="K3" s="26" t="s">
        <v>38</v>
      </c>
      <c r="L3" s="26" t="s">
        <v>39</v>
      </c>
    </row>
    <row r="4" spans="1:13" s="25" customFormat="1" x14ac:dyDescent="0.25">
      <c r="A4" s="24" t="s">
        <v>0</v>
      </c>
      <c r="B4" s="24" t="s">
        <v>1</v>
      </c>
      <c r="C4" s="24" t="s">
        <v>20</v>
      </c>
      <c r="D4" s="24" t="s">
        <v>21</v>
      </c>
      <c r="E4" s="24" t="s">
        <v>22</v>
      </c>
      <c r="F4" s="24" t="s">
        <v>23</v>
      </c>
      <c r="G4" s="24" t="s">
        <v>24</v>
      </c>
      <c r="H4" s="24" t="s">
        <v>25</v>
      </c>
      <c r="I4" s="24" t="s">
        <v>2</v>
      </c>
      <c r="J4" s="24" t="s">
        <v>26</v>
      </c>
      <c r="K4" s="24" t="s">
        <v>27</v>
      </c>
      <c r="L4" s="24" t="s">
        <v>28</v>
      </c>
    </row>
    <row r="5" spans="1:13" x14ac:dyDescent="0.25">
      <c r="A5" s="17" t="s">
        <v>6</v>
      </c>
      <c r="B5" s="20">
        <f>INTERCEPT(B24:B47,$B$24:$B$47)</f>
        <v>0</v>
      </c>
      <c r="C5" s="20">
        <f>INTERCEPT(C24:C47,$B$24:$B$47)</f>
        <v>-8.7124651346592221E-3</v>
      </c>
      <c r="D5" s="20">
        <f t="shared" ref="D5:L5" si="0">INTERCEPT(D24:D47,$B$24:$B$47)</f>
        <v>-1.0149318034868024E-2</v>
      </c>
      <c r="E5" s="20">
        <f t="shared" si="0"/>
        <v>4.4332115870722305E-3</v>
      </c>
      <c r="F5" s="20">
        <f t="shared" si="0"/>
        <v>-3.7265200646889179E-3</v>
      </c>
      <c r="G5" s="20">
        <f t="shared" si="0"/>
        <v>9.2442763029748614E-3</v>
      </c>
      <c r="H5" s="20">
        <f t="shared" si="0"/>
        <v>9.3757951035431369E-3</v>
      </c>
      <c r="I5" s="20">
        <f t="shared" si="0"/>
        <v>1.584943101758331E-3</v>
      </c>
      <c r="J5" s="20">
        <f t="shared" si="0"/>
        <v>8.7500744548425109E-3</v>
      </c>
      <c r="K5" s="20">
        <f t="shared" si="0"/>
        <v>-1.1413887555550348E-2</v>
      </c>
      <c r="L5" s="20">
        <f t="shared" si="0"/>
        <v>-9.6285575477329834E-3</v>
      </c>
      <c r="M5" s="17" t="e">
        <f ca="1">getformula(L5)</f>
        <v>#NAME?</v>
      </c>
    </row>
    <row r="6" spans="1:13" x14ac:dyDescent="0.25">
      <c r="A6" s="17" t="s">
        <v>7</v>
      </c>
      <c r="B6" s="20">
        <f>SLOPE(B24:B47,$B$24:$B$47)</f>
        <v>1</v>
      </c>
      <c r="C6" s="20">
        <f t="shared" ref="C6:L6" si="1">SLOPE(C24:C47,$B$24:$B$47)</f>
        <v>1.3015687470271797</v>
      </c>
      <c r="D6" s="20">
        <f t="shared" si="1"/>
        <v>0.36491233530600964</v>
      </c>
      <c r="E6" s="20">
        <f t="shared" si="1"/>
        <v>1.1115575866500442</v>
      </c>
      <c r="F6" s="20">
        <f t="shared" si="1"/>
        <v>1.1841218774956801</v>
      </c>
      <c r="G6" s="20">
        <f t="shared" si="1"/>
        <v>1.2932778666875671</v>
      </c>
      <c r="H6" s="20">
        <f t="shared" si="1"/>
        <v>1.5399797525003693</v>
      </c>
      <c r="I6" s="20">
        <f t="shared" si="1"/>
        <v>0.93964520928459971</v>
      </c>
      <c r="J6" s="20">
        <f t="shared" si="1"/>
        <v>0.507975800955066</v>
      </c>
      <c r="K6" s="20">
        <f t="shared" si="1"/>
        <v>2.136463262298292</v>
      </c>
      <c r="L6" s="20">
        <f t="shared" si="1"/>
        <v>1.1609854516495799</v>
      </c>
      <c r="M6" s="17" t="e">
        <f ca="1">getformula(L6)</f>
        <v>#NAME?</v>
      </c>
    </row>
    <row r="7" spans="1:13" x14ac:dyDescent="0.25">
      <c r="A7" s="17" t="s">
        <v>8</v>
      </c>
      <c r="B7" s="20">
        <f>RSQ(B24:B47,$B$24:$B$47)</f>
        <v>1.0000000000000004</v>
      </c>
      <c r="C7" s="20">
        <f t="shared" ref="C7:L7" si="2">RSQ(C24:C47,$B$24:$B$47)</f>
        <v>0.49438101738424284</v>
      </c>
      <c r="D7" s="20">
        <f t="shared" si="2"/>
        <v>6.1033339302842868E-2</v>
      </c>
      <c r="E7" s="20">
        <f t="shared" si="2"/>
        <v>0.49936766232705621</v>
      </c>
      <c r="F7" s="20">
        <f t="shared" si="2"/>
        <v>0.53390617104516247</v>
      </c>
      <c r="G7" s="20">
        <f t="shared" si="2"/>
        <v>0.44312840615737092</v>
      </c>
      <c r="H7" s="20">
        <f t="shared" si="2"/>
        <v>0.43791953999133748</v>
      </c>
      <c r="I7" s="20">
        <f t="shared" si="2"/>
        <v>0.29510061698078011</v>
      </c>
      <c r="J7" s="20">
        <f t="shared" si="2"/>
        <v>0.13269399725302378</v>
      </c>
      <c r="K7" s="20">
        <f t="shared" si="2"/>
        <v>0.33133834849237842</v>
      </c>
      <c r="L7" s="20">
        <f t="shared" si="2"/>
        <v>0.36360935442739767</v>
      </c>
      <c r="M7" s="17" t="e">
        <f ca="1">getformula(L7)</f>
        <v>#NAME?</v>
      </c>
    </row>
    <row r="9" spans="1:13" x14ac:dyDescent="0.25">
      <c r="A9" s="28" t="s">
        <v>18</v>
      </c>
      <c r="B9" s="28"/>
      <c r="C9" s="29">
        <f>AVERAGE(C5:L5)</f>
        <v>-1.0242447787308425E-3</v>
      </c>
      <c r="D9" s="17" t="e">
        <f ca="1">getformula(C9)</f>
        <v>#NAME?</v>
      </c>
    </row>
    <row r="10" spans="1:13" x14ac:dyDescent="0.25">
      <c r="A10" s="28" t="s">
        <v>19</v>
      </c>
      <c r="B10" s="28"/>
      <c r="C10" s="29">
        <f>AVERAGE(C6:L6)</f>
        <v>1.1540487889854387</v>
      </c>
      <c r="D10" s="17" t="e">
        <f ca="1">getformula(C10)</f>
        <v>#NAME?</v>
      </c>
    </row>
    <row r="11" spans="1:13" x14ac:dyDescent="0.25">
      <c r="A11" s="28" t="s">
        <v>41</v>
      </c>
      <c r="B11" s="28"/>
      <c r="C11" s="29">
        <f>AVERAGE(C7:L7)</f>
        <v>0.35924784533615922</v>
      </c>
      <c r="D11" s="17" t="e">
        <f ca="1">getformula(C11)</f>
        <v>#NAME?</v>
      </c>
    </row>
    <row r="13" spans="1:13" x14ac:dyDescent="0.25">
      <c r="C13" s="24" t="s">
        <v>20</v>
      </c>
      <c r="D13" s="24" t="s">
        <v>21</v>
      </c>
      <c r="E13" s="24" t="s">
        <v>22</v>
      </c>
      <c r="F13" s="24" t="s">
        <v>23</v>
      </c>
      <c r="G13" s="24" t="s">
        <v>24</v>
      </c>
      <c r="H13" s="24" t="s">
        <v>25</v>
      </c>
      <c r="I13" s="24" t="s">
        <v>2</v>
      </c>
      <c r="J13" s="24" t="s">
        <v>26</v>
      </c>
      <c r="K13" s="24" t="s">
        <v>27</v>
      </c>
      <c r="L13" s="24" t="s">
        <v>28</v>
      </c>
    </row>
    <row r="14" spans="1:13" x14ac:dyDescent="0.25">
      <c r="A14" s="17" t="s">
        <v>42</v>
      </c>
      <c r="C14" s="19">
        <v>0.1</v>
      </c>
      <c r="D14" s="19">
        <v>0.1</v>
      </c>
      <c r="E14" s="19">
        <v>0.1</v>
      </c>
      <c r="F14" s="19">
        <v>0.1</v>
      </c>
      <c r="G14" s="19">
        <v>0.1</v>
      </c>
      <c r="H14" s="19">
        <v>0.1</v>
      </c>
      <c r="I14" s="19">
        <v>0.1</v>
      </c>
      <c r="J14" s="19">
        <v>0.1</v>
      </c>
      <c r="K14" s="19">
        <v>0.1</v>
      </c>
      <c r="L14" s="27">
        <f>1-SUM(C14:K14)</f>
        <v>0.10000000000000009</v>
      </c>
    </row>
    <row r="16" spans="1:13" x14ac:dyDescent="0.25">
      <c r="A16" s="23" t="s">
        <v>48</v>
      </c>
    </row>
    <row r="17" spans="1:14" x14ac:dyDescent="0.25">
      <c r="A17" s="28" t="s">
        <v>45</v>
      </c>
      <c r="B17" s="28"/>
      <c r="C17" s="29">
        <f>INTERCEPT(M24:M47,$B$24:$B$47)</f>
        <v>-1.0242447787308408E-3</v>
      </c>
      <c r="D17" s="17" t="e">
        <f ca="1">getformula(C17)</f>
        <v>#NAME?</v>
      </c>
    </row>
    <row r="18" spans="1:14" x14ac:dyDescent="0.25">
      <c r="A18" s="28" t="s">
        <v>46</v>
      </c>
      <c r="B18" s="28"/>
      <c r="C18" s="29">
        <f>SLOPE(M24:M47,$B$24:$B$47)</f>
        <v>1.1540487889854387</v>
      </c>
      <c r="D18" s="17" t="e">
        <f ca="1">getformula(C18)</f>
        <v>#NAME?</v>
      </c>
    </row>
    <row r="19" spans="1:14" x14ac:dyDescent="0.25">
      <c r="A19" s="28" t="s">
        <v>47</v>
      </c>
      <c r="B19" s="28"/>
      <c r="C19" s="29">
        <f>RSQ(M24:M47,$B$24:$B$47)</f>
        <v>0.82511154205420079</v>
      </c>
      <c r="D19" s="17" t="e">
        <f ca="1">getformula(C19)</f>
        <v>#NAME?</v>
      </c>
    </row>
    <row r="21" spans="1:14" x14ac:dyDescent="0.25">
      <c r="A21" s="37" t="s">
        <v>40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</row>
    <row r="22" spans="1:14" s="25" customFormat="1" ht="30" x14ac:dyDescent="0.25">
      <c r="A22" s="24" t="s">
        <v>0</v>
      </c>
      <c r="B22" s="24" t="s">
        <v>1</v>
      </c>
      <c r="C22" s="24" t="s">
        <v>20</v>
      </c>
      <c r="D22" s="24" t="s">
        <v>21</v>
      </c>
      <c r="E22" s="24" t="s">
        <v>22</v>
      </c>
      <c r="F22" s="24" t="s">
        <v>23</v>
      </c>
      <c r="G22" s="24" t="s">
        <v>24</v>
      </c>
      <c r="H22" s="24" t="s">
        <v>25</v>
      </c>
      <c r="I22" s="24" t="s">
        <v>2</v>
      </c>
      <c r="J22" s="24" t="s">
        <v>26</v>
      </c>
      <c r="K22" s="24" t="s">
        <v>27</v>
      </c>
      <c r="L22" s="24" t="s">
        <v>28</v>
      </c>
      <c r="M22" s="30" t="s">
        <v>44</v>
      </c>
    </row>
    <row r="23" spans="1:14" x14ac:dyDescent="0.25">
      <c r="A23" s="21">
        <v>41641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</row>
    <row r="24" spans="1:14" x14ac:dyDescent="0.25">
      <c r="A24" s="21">
        <v>41673</v>
      </c>
      <c r="B24" s="18">
        <f>'Page 293 bottom'!B4/'Page 293 bottom'!B3-1</f>
        <v>4.5606607615495065E-2</v>
      </c>
      <c r="C24" s="18">
        <f>'Page 293 bottom'!C4/'Page 293 bottom'!C3-1</f>
        <v>2.8743247536499927E-2</v>
      </c>
      <c r="D24" s="18">
        <f>'Page 293 bottom'!D4/'Page 293 bottom'!D3-1</f>
        <v>5.3798639742277832E-2</v>
      </c>
      <c r="E24" s="18">
        <f>'Page 293 bottom'!E4/'Page 293 bottom'!E3-1</f>
        <v>2.2384953901909643E-2</v>
      </c>
      <c r="F24" s="18">
        <f>'Page 293 bottom'!F4/'Page 293 bottom'!F3-1</f>
        <v>1.7620431867964914E-2</v>
      </c>
      <c r="G24" s="18">
        <f>'Page 293 bottom'!G4/'Page 293 bottom'!G3-1</f>
        <v>5.7510871323252832E-2</v>
      </c>
      <c r="H24" s="18">
        <f>'Page 293 bottom'!H4/'Page 293 bottom'!H3-1</f>
        <v>2.0012524229368722E-2</v>
      </c>
      <c r="I24" s="18">
        <f>'Page 293 bottom'!I4/'Page 293 bottom'!I3-1</f>
        <v>3.5024095498046526E-2</v>
      </c>
      <c r="J24" s="18">
        <f>'Page 293 bottom'!J4/'Page 293 bottom'!J3-1</f>
        <v>4.6740305799863213E-2</v>
      </c>
      <c r="K24" s="18">
        <f>'Page 293 bottom'!K4/'Page 293 bottom'!K3-1</f>
        <v>0.24608865675122371</v>
      </c>
      <c r="L24" s="18">
        <f>'Page 293 bottom'!L4/'Page 293 bottom'!L3-1</f>
        <v>3.0344854069976002E-2</v>
      </c>
      <c r="M24" s="18">
        <f>SUMPRODUCT(C24:L24,$C$14:$L$14)</f>
        <v>5.5826858072038341E-2</v>
      </c>
      <c r="N24" s="17" t="e">
        <f ca="1">getformula(M24)</f>
        <v>#NAME?</v>
      </c>
    </row>
    <row r="25" spans="1:14" x14ac:dyDescent="0.25">
      <c r="A25" s="21">
        <v>41701</v>
      </c>
      <c r="B25" s="18">
        <f>'Page 293 bottom'!B5/'Page 293 bottom'!B4-1</f>
        <v>8.2254474196952199E-3</v>
      </c>
      <c r="C25" s="18">
        <f>'Page 293 bottom'!C5/'Page 293 bottom'!C4-1</f>
        <v>1.3645267670483685E-2</v>
      </c>
      <c r="D25" s="18">
        <f>'Page 293 bottom'!D5/'Page 293 bottom'!D4-1</f>
        <v>3.9531275521352383E-2</v>
      </c>
      <c r="E25" s="18">
        <f>'Page 293 bottom'!E5/'Page 293 bottom'!E4-1</f>
        <v>1.6489986027093284E-2</v>
      </c>
      <c r="F25" s="18">
        <f>'Page 293 bottom'!F5/'Page 293 bottom'!F4-1</f>
        <v>-1.5620176126636132E-2</v>
      </c>
      <c r="G25" s="18">
        <f>'Page 293 bottom'!G5/'Page 293 bottom'!G4-1</f>
        <v>1.9952850381761422E-2</v>
      </c>
      <c r="H25" s="18">
        <f>'Page 293 bottom'!H5/'Page 293 bottom'!H4-1</f>
        <v>6.995553066976834E-2</v>
      </c>
      <c r="I25" s="18">
        <f>'Page 293 bottom'!I5/'Page 293 bottom'!I4-1</f>
        <v>-2.6605643850197369E-2</v>
      </c>
      <c r="J25" s="18">
        <f>'Page 293 bottom'!J5/'Page 293 bottom'!J4-1</f>
        <v>4.1178062473030241E-2</v>
      </c>
      <c r="K25" s="18">
        <f>'Page 293 bottom'!K5/'Page 293 bottom'!K4-1</f>
        <v>3.6390698600098137E-2</v>
      </c>
      <c r="L25" s="18">
        <f>'Page 293 bottom'!L5/'Page 293 bottom'!L4-1</f>
        <v>8.819937420161339E-2</v>
      </c>
      <c r="M25" s="18">
        <f t="shared" ref="M25:M47" si="3">SUMPRODUCT(C25:L25,$C$14:$L$14)</f>
        <v>2.8311722556836748E-2</v>
      </c>
    </row>
    <row r="26" spans="1:14" x14ac:dyDescent="0.25">
      <c r="A26" s="21">
        <v>41730</v>
      </c>
      <c r="B26" s="18">
        <f>'Page 293 bottom'!B6/'Page 293 bottom'!B5-1</f>
        <v>7.2408904401186636E-3</v>
      </c>
      <c r="C26" s="18">
        <f>'Page 293 bottom'!C6/'Page 293 bottom'!C5-1</f>
        <v>4.3346747781310979E-2</v>
      </c>
      <c r="D26" s="18">
        <f>'Page 293 bottom'!D6/'Page 293 bottom'!D5-1</f>
        <v>2.0676405522484842E-2</v>
      </c>
      <c r="E26" s="18">
        <f>'Page 293 bottom'!E6/'Page 293 bottom'!E5-1</f>
        <v>3.8624906991858721E-2</v>
      </c>
      <c r="F26" s="18">
        <f>'Page 293 bottom'!F6/'Page 293 bottom'!F5-1</f>
        <v>-2.4595681921622536E-2</v>
      </c>
      <c r="G26" s="18">
        <f>'Page 293 bottom'!G6/'Page 293 bottom'!G5-1</f>
        <v>9.9396370357639041E-2</v>
      </c>
      <c r="H26" s="18">
        <f>'Page 293 bottom'!H6/'Page 293 bottom'!H5-1</f>
        <v>-1.4393701078183274E-2</v>
      </c>
      <c r="I26" s="18">
        <f>'Page 293 bottom'!I6/'Page 293 bottom'!I5-1</f>
        <v>2.8129727006984018E-2</v>
      </c>
      <c r="J26" s="18">
        <f>'Page 293 bottom'!J6/'Page 293 bottom'!J5-1</f>
        <v>6.5699314126888897E-2</v>
      </c>
      <c r="K26" s="18">
        <f>'Page 293 bottom'!K6/'Page 293 bottom'!K5-1</f>
        <v>7.9876774540518003E-2</v>
      </c>
      <c r="L26" s="18">
        <f>'Page 293 bottom'!L6/'Page 293 bottom'!L5-1</f>
        <v>2.1631573132602E-2</v>
      </c>
      <c r="M26" s="18">
        <f t="shared" si="3"/>
        <v>3.5839243646048076E-2</v>
      </c>
    </row>
    <row r="27" spans="1:14" x14ac:dyDescent="0.25">
      <c r="A27" s="21">
        <v>41760</v>
      </c>
      <c r="B27" s="18">
        <f>'Page 293 bottom'!B7/'Page 293 bottom'!B6-1</f>
        <v>2.3349445157059945E-2</v>
      </c>
      <c r="C27" s="18">
        <f>'Page 293 bottom'!C7/'Page 293 bottom'!C6-1</f>
        <v>1.7956817881356057E-2</v>
      </c>
      <c r="D27" s="18">
        <f>'Page 293 bottom'!D7/'Page 293 bottom'!D6-1</f>
        <v>-5.6174564056719833E-2</v>
      </c>
      <c r="E27" s="18">
        <f>'Page 293 bottom'!E7/'Page 293 bottom'!E6-1</f>
        <v>-3.7187301317643806E-3</v>
      </c>
      <c r="F27" s="18">
        <f>'Page 293 bottom'!F7/'Page 293 bottom'!F6-1</f>
        <v>3.3486125161221736E-3</v>
      </c>
      <c r="G27" s="18">
        <f>'Page 293 bottom'!G7/'Page 293 bottom'!G6-1</f>
        <v>7.8709307002427176E-2</v>
      </c>
      <c r="H27" s="18">
        <f>'Page 293 bottom'!H7/'Page 293 bottom'!H6-1</f>
        <v>2.051526061085629E-2</v>
      </c>
      <c r="I27" s="18">
        <f>'Page 293 bottom'!I7/'Page 293 bottom'!I6-1</f>
        <v>5.416914721934396E-2</v>
      </c>
      <c r="J27" s="18">
        <f>'Page 293 bottom'!J7/'Page 293 bottom'!J6-1</f>
        <v>3.919896114538779E-2</v>
      </c>
      <c r="K27" s="18">
        <f>'Page 293 bottom'!K7/'Page 293 bottom'!K6-1</f>
        <v>8.8229701464156651E-2</v>
      </c>
      <c r="L27" s="18">
        <f>'Page 293 bottom'!L7/'Page 293 bottom'!L6-1</f>
        <v>1.3309088182893891E-2</v>
      </c>
      <c r="M27" s="18">
        <f t="shared" si="3"/>
        <v>2.555436018340598E-2</v>
      </c>
    </row>
    <row r="28" spans="1:14" x14ac:dyDescent="0.25">
      <c r="A28" s="21">
        <v>41792</v>
      </c>
      <c r="B28" s="18">
        <f>'Page 293 bottom'!B8/'Page 293 bottom'!B7-1</f>
        <v>2.0526884483186736E-2</v>
      </c>
      <c r="C28" s="18">
        <f>'Page 293 bottom'!C8/'Page 293 bottom'!C7-1</f>
        <v>4.8661745424282365E-2</v>
      </c>
      <c r="D28" s="18">
        <f>'Page 293 bottom'!D8/'Page 293 bottom'!D7-1</f>
        <v>-1.676068232312955E-2</v>
      </c>
      <c r="E28" s="18">
        <f>'Page 293 bottom'!E8/'Page 293 bottom'!E7-1</f>
        <v>-1.0945033025302253E-2</v>
      </c>
      <c r="F28" s="18">
        <f>'Page 293 bottom'!F8/'Page 293 bottom'!F7-1</f>
        <v>4.7744293911797131E-2</v>
      </c>
      <c r="G28" s="18">
        <f>'Page 293 bottom'!G8/'Page 293 bottom'!G7-1</f>
        <v>2.7661880519193494E-2</v>
      </c>
      <c r="H28" s="18">
        <f>'Page 293 bottom'!H8/'Page 293 bottom'!H7-1</f>
        <v>1.8563808655166048E-2</v>
      </c>
      <c r="I28" s="18">
        <f>'Page 293 bottom'!I8/'Page 293 bottom'!I7-1</f>
        <v>-5.9297563511138796E-2</v>
      </c>
      <c r="J28" s="18">
        <f>'Page 293 bottom'!J8/'Page 293 bottom'!J7-1</f>
        <v>-4.7550108164633786E-2</v>
      </c>
      <c r="K28" s="18">
        <f>'Page 293 bottom'!K8/'Page 293 bottom'!K7-1</f>
        <v>4.2984431242355514E-2</v>
      </c>
      <c r="L28" s="18">
        <f>'Page 293 bottom'!L8/'Page 293 bottom'!L7-1</f>
        <v>1.0149237604911487E-2</v>
      </c>
      <c r="M28" s="18">
        <f t="shared" si="3"/>
        <v>6.1212010333501661E-3</v>
      </c>
    </row>
    <row r="29" spans="1:14" x14ac:dyDescent="0.25">
      <c r="A29" s="21">
        <v>41821</v>
      </c>
      <c r="B29" s="18">
        <f>'Page 293 bottom'!B9/'Page 293 bottom'!B8-1</f>
        <v>-1.3880425029589638E-2</v>
      </c>
      <c r="C29" s="18">
        <f>'Page 293 bottom'!C9/'Page 293 bottom'!C8-1</f>
        <v>-5.6871359752761474E-3</v>
      </c>
      <c r="D29" s="18">
        <f>'Page 293 bottom'!D9/'Page 293 bottom'!D8-1</f>
        <v>5.7372935205303399E-2</v>
      </c>
      <c r="E29" s="18">
        <f>'Page 293 bottom'!E9/'Page 293 bottom'!E8-1</f>
        <v>-4.2998551849906752E-2</v>
      </c>
      <c r="F29" s="18">
        <f>'Page 293 bottom'!F9/'Page 293 bottom'!F8-1</f>
        <v>3.2429398497915818E-2</v>
      </c>
      <c r="G29" s="18">
        <f>'Page 293 bottom'!G9/'Page 293 bottom'!G8-1</f>
        <v>2.873128603868258E-2</v>
      </c>
      <c r="H29" s="18">
        <f>'Page 293 bottom'!H9/'Page 293 bottom'!H8-1</f>
        <v>3.5012003178581885E-2</v>
      </c>
      <c r="I29" s="18">
        <f>'Page 293 bottom'!I9/'Page 293 bottom'!I8-1</f>
        <v>-5.3053530860897036E-2</v>
      </c>
      <c r="J29" s="18">
        <f>'Page 293 bottom'!J9/'Page 293 bottom'!J8-1</f>
        <v>-8.9345444442486266E-2</v>
      </c>
      <c r="K29" s="18">
        <f>'Page 293 bottom'!K9/'Page 293 bottom'!K8-1</f>
        <v>-5.8636288467687869E-2</v>
      </c>
      <c r="L29" s="18">
        <f>'Page 293 bottom'!L9/'Page 293 bottom'!L8-1</f>
        <v>5.7304079220618087E-2</v>
      </c>
      <c r="M29" s="18">
        <f t="shared" si="3"/>
        <v>-3.8871249455152222E-3</v>
      </c>
    </row>
    <row r="30" spans="1:14" x14ac:dyDescent="0.25">
      <c r="A30" s="21">
        <v>41852</v>
      </c>
      <c r="B30" s="18">
        <f>'Page 293 bottom'!B10/'Page 293 bottom'!B9-1</f>
        <v>3.9872074423995985E-2</v>
      </c>
      <c r="C30" s="18">
        <f>'Page 293 bottom'!C10/'Page 293 bottom'!C9-1</f>
        <v>2.2914179353025421E-2</v>
      </c>
      <c r="D30" s="18">
        <f>'Page 293 bottom'!D10/'Page 293 bottom'!D9-1</f>
        <v>9.2203972475748408E-3</v>
      </c>
      <c r="E30" s="18">
        <f>'Page 293 bottom'!E10/'Page 293 bottom'!E9-1</f>
        <v>3.3001986008544648E-2</v>
      </c>
      <c r="F30" s="18">
        <f>'Page 293 bottom'!F10/'Page 293 bottom'!F9-1</f>
        <v>3.9309747144035345E-2</v>
      </c>
      <c r="G30" s="18">
        <f>'Page 293 bottom'!G10/'Page 293 bottom'!G9-1</f>
        <v>7.7508849855712159E-2</v>
      </c>
      <c r="H30" s="18">
        <f>'Page 293 bottom'!H10/'Page 293 bottom'!H9-1</f>
        <v>5.9169219609810586E-2</v>
      </c>
      <c r="I30" s="18">
        <f>'Page 293 bottom'!I10/'Page 293 bottom'!I9-1</f>
        <v>5.8830589082808027E-2</v>
      </c>
      <c r="J30" s="18">
        <f>'Page 293 bottom'!J10/'Page 293 bottom'!J9-1</f>
        <v>9.412273724378184E-2</v>
      </c>
      <c r="K30" s="18">
        <f>'Page 293 bottom'!K10/'Page 293 bottom'!K9-1</f>
        <v>0.20145939137674662</v>
      </c>
      <c r="L30" s="18">
        <f>'Page 293 bottom'!L10/'Page 293 bottom'!L9-1</f>
        <v>6.7115837401910294E-2</v>
      </c>
      <c r="M30" s="18">
        <f t="shared" si="3"/>
        <v>6.6265293432394998E-2</v>
      </c>
    </row>
    <row r="31" spans="1:14" x14ac:dyDescent="0.25">
      <c r="A31" s="21">
        <v>41884</v>
      </c>
      <c r="B31" s="18">
        <f>'Page 293 bottom'!B11/'Page 293 bottom'!B10-1</f>
        <v>-1.4181719856478869E-2</v>
      </c>
      <c r="C31" s="18">
        <f>'Page 293 bottom'!C11/'Page 293 bottom'!C10-1</f>
        <v>-0.15048813186999432</v>
      </c>
      <c r="D31" s="18">
        <f>'Page 293 bottom'!D11/'Page 293 bottom'!D10-1</f>
        <v>-1.284458292946089E-2</v>
      </c>
      <c r="E31" s="18">
        <f>'Page 293 bottom'!E11/'Page 293 bottom'!E10-1</f>
        <v>-5.5284414005302152E-3</v>
      </c>
      <c r="F31" s="18">
        <f>'Page 293 bottom'!F11/'Page 293 bottom'!F10-1</f>
        <v>2.4900888079933958E-2</v>
      </c>
      <c r="G31" s="18">
        <f>'Page 293 bottom'!G11/'Page 293 bottom'!G10-1</f>
        <v>-1.7073177381279558E-2</v>
      </c>
      <c r="H31" s="18">
        <f>'Page 293 bottom'!H11/'Page 293 bottom'!H10-1</f>
        <v>2.0471125525618472E-2</v>
      </c>
      <c r="I31" s="18">
        <f>'Page 293 bottom'!I11/'Page 293 bottom'!I10-1</f>
        <v>4.5740772393458862E-3</v>
      </c>
      <c r="J31" s="18">
        <f>'Page 293 bottom'!J11/'Page 293 bottom'!J10-1</f>
        <v>-5.1870100867307256E-2</v>
      </c>
      <c r="K31" s="18">
        <f>'Page 293 bottom'!K11/'Page 293 bottom'!K10-1</f>
        <v>-0.18693530774891687</v>
      </c>
      <c r="L31" s="18">
        <f>'Page 293 bottom'!L11/'Page 293 bottom'!L10-1</f>
        <v>-6.2587793376166712E-2</v>
      </c>
      <c r="M31" s="18">
        <f t="shared" si="3"/>
        <v>-4.3738144472875759E-2</v>
      </c>
    </row>
    <row r="32" spans="1:14" x14ac:dyDescent="0.25">
      <c r="A32" s="21">
        <v>41913</v>
      </c>
      <c r="B32" s="18">
        <f>'Page 293 bottom'!B12/'Page 293 bottom'!B11-1</f>
        <v>2.4232061127913873E-2</v>
      </c>
      <c r="C32" s="18">
        <f>'Page 293 bottom'!C12/'Page 293 bottom'!C11-1</f>
        <v>-3.8844555623876009E-2</v>
      </c>
      <c r="D32" s="18">
        <f>'Page 293 bottom'!D12/'Page 293 bottom'!D11-1</f>
        <v>-0.13396193982509019</v>
      </c>
      <c r="E32" s="18">
        <f>'Page 293 bottom'!E12/'Page 293 bottom'!E11-1</f>
        <v>7.415959203489253E-3</v>
      </c>
      <c r="F32" s="18">
        <f>'Page 293 bottom'!F12/'Page 293 bottom'!F11-1</f>
        <v>3.4973032467104925E-2</v>
      </c>
      <c r="G32" s="18">
        <f>'Page 293 bottom'!G12/'Page 293 bottom'!G11-1</f>
        <v>7.1960348375468275E-2</v>
      </c>
      <c r="H32" s="18">
        <f>'Page 293 bottom'!H12/'Page 293 bottom'!H11-1</f>
        <v>1.2726487169099521E-2</v>
      </c>
      <c r="I32" s="18">
        <f>'Page 293 bottom'!I12/'Page 293 bottom'!I11-1</f>
        <v>-1.9390785289461365E-2</v>
      </c>
      <c r="J32" s="18">
        <f>'Page 293 bottom'!J12/'Page 293 bottom'!J11-1</f>
        <v>3.8311690452598635E-2</v>
      </c>
      <c r="K32" s="18">
        <f>'Page 293 bottom'!K12/'Page 293 bottom'!K11-1</f>
        <v>1.5667717538125681E-2</v>
      </c>
      <c r="L32" s="18">
        <f>'Page 293 bottom'!L12/'Page 293 bottom'!L11-1</f>
        <v>1.1559082287275757E-2</v>
      </c>
      <c r="M32" s="18">
        <f t="shared" si="3"/>
        <v>4.17036754734514E-5</v>
      </c>
    </row>
    <row r="33" spans="1:13" x14ac:dyDescent="0.25">
      <c r="A33" s="21">
        <v>41946</v>
      </c>
      <c r="B33" s="18">
        <f>'Page 293 bottom'!B13/'Page 293 bottom'!B12-1</f>
        <v>2.6823965892956991E-2</v>
      </c>
      <c r="C33" s="18">
        <f>'Page 293 bottom'!C13/'Page 293 bottom'!C12-1</f>
        <v>0.11639458206717701</v>
      </c>
      <c r="D33" s="18">
        <f>'Page 293 bottom'!D13/'Page 293 bottom'!D12-1</f>
        <v>-6.8130894572407952E-3</v>
      </c>
      <c r="E33" s="18">
        <f>'Page 293 bottom'!E13/'Page 293 bottom'!E12-1</f>
        <v>2.6346433847776574E-2</v>
      </c>
      <c r="F33" s="18">
        <f>'Page 293 bottom'!F13/'Page 293 bottom'!F12-1</f>
        <v>-5.1499370252969801E-3</v>
      </c>
      <c r="G33" s="18">
        <f>'Page 293 bottom'!G13/'Page 293 bottom'!G12-1</f>
        <v>0.1059787346526373</v>
      </c>
      <c r="H33" s="18">
        <f>'Page 293 bottom'!H13/'Page 293 bottom'!H12-1</f>
        <v>2.4740104811914465E-2</v>
      </c>
      <c r="I33" s="18">
        <f>'Page 293 bottom'!I13/'Page 293 bottom'!I12-1</f>
        <v>8.1930771130156677E-2</v>
      </c>
      <c r="J33" s="18">
        <f>'Page 293 bottom'!J13/'Page 293 bottom'!J12-1</f>
        <v>4.3654284210237426E-2</v>
      </c>
      <c r="K33" s="18">
        <f>'Page 293 bottom'!K13/'Page 293 bottom'!K12-1</f>
        <v>7.8923802690582967E-2</v>
      </c>
      <c r="L33" s="18">
        <f>'Page 293 bottom'!L13/'Page 293 bottom'!L12-1</f>
        <v>8.8628797209671983E-2</v>
      </c>
      <c r="M33" s="18">
        <f t="shared" si="3"/>
        <v>5.5463448413761676E-2</v>
      </c>
    </row>
    <row r="34" spans="1:13" x14ac:dyDescent="0.25">
      <c r="A34" s="21">
        <v>41974</v>
      </c>
      <c r="B34" s="18">
        <f>'Page 293 bottom'!B14/'Page 293 bottom'!B13-1</f>
        <v>-2.5360061183917759E-3</v>
      </c>
      <c r="C34" s="18">
        <f>'Page 293 bottom'!C14/'Page 293 bottom'!C13-1</f>
        <v>-1.4621705944912966E-2</v>
      </c>
      <c r="D34" s="18">
        <f>'Page 293 bottom'!D14/'Page 293 bottom'!D13-1</f>
        <v>-1.066778125383494E-2</v>
      </c>
      <c r="E34" s="18">
        <f>'Page 293 bottom'!E14/'Page 293 bottom'!E13-1</f>
        <v>-3.7074031869683388E-2</v>
      </c>
      <c r="F34" s="18">
        <f>'Page 293 bottom'!F14/'Page 293 bottom'!F13-1</f>
        <v>2.8766990220919553E-2</v>
      </c>
      <c r="G34" s="18">
        <f>'Page 293 bottom'!G14/'Page 293 bottom'!G13-1</f>
        <v>-7.1891105633644647E-2</v>
      </c>
      <c r="H34" s="18">
        <f>'Page 293 bottom'!H14/'Page 293 bottom'!H13-1</f>
        <v>-2.8445912908804716E-2</v>
      </c>
      <c r="I34" s="18">
        <f>'Page 293 bottom'!I14/'Page 293 bottom'!I13-1</f>
        <v>-3.2598982737097049E-2</v>
      </c>
      <c r="J34" s="18">
        <f>'Page 293 bottom'!J14/'Page 293 bottom'!J13-1</f>
        <v>-1.2226396407873152E-2</v>
      </c>
      <c r="K34" s="18">
        <f>'Page 293 bottom'!K14/'Page 293 bottom'!K13-1</f>
        <v>0.10274313872840746</v>
      </c>
      <c r="L34" s="18">
        <f>'Page 293 bottom'!L14/'Page 293 bottom'!L13-1</f>
        <v>3.1566949822672274E-2</v>
      </c>
      <c r="M34" s="18">
        <f t="shared" si="3"/>
        <v>-4.4448837983851559E-3</v>
      </c>
    </row>
    <row r="35" spans="1:13" x14ac:dyDescent="0.25">
      <c r="A35" s="21">
        <v>42006</v>
      </c>
      <c r="B35" s="18">
        <f>'Page 293 bottom'!B15/'Page 293 bottom'!B14-1</f>
        <v>-3.0122735308930726E-2</v>
      </c>
      <c r="C35" s="18">
        <f>'Page 293 bottom'!C15/'Page 293 bottom'!C14-1</f>
        <v>-4.1283788993793924E-2</v>
      </c>
      <c r="D35" s="18">
        <f>'Page 293 bottom'!D15/'Page 293 bottom'!D14-1</f>
        <v>-4.4440386883405347E-2</v>
      </c>
      <c r="E35" s="18">
        <f>'Page 293 bottom'!E15/'Page 293 bottom'!E14-1</f>
        <v>-5.4610281394817162E-2</v>
      </c>
      <c r="F35" s="18">
        <f>'Page 293 bottom'!F15/'Page 293 bottom'!F14-1</f>
        <v>-0.11050916488441953</v>
      </c>
      <c r="G35" s="18">
        <f>'Page 293 bottom'!G15/'Page 293 bottom'!G14-1</f>
        <v>6.1424238193438896E-2</v>
      </c>
      <c r="H35" s="18">
        <f>'Page 293 bottom'!H15/'Page 293 bottom'!H14-1</f>
        <v>-0.13024762203704066</v>
      </c>
      <c r="I35" s="18">
        <f>'Page 293 bottom'!I15/'Page 293 bottom'!I14-1</f>
        <v>0.11840286255260102</v>
      </c>
      <c r="J35" s="18">
        <f>'Page 293 bottom'!J15/'Page 293 bottom'!J14-1</f>
        <v>2.1393588256264362E-3</v>
      </c>
      <c r="K35" s="18">
        <f>'Page 293 bottom'!K15/'Page 293 bottom'!K14-1</f>
        <v>-0.13598674397748389</v>
      </c>
      <c r="L35" s="18">
        <f>'Page 293 bottom'!L15/'Page 293 bottom'!L14-1</f>
        <v>-9.9676078695784764E-2</v>
      </c>
      <c r="M35" s="18">
        <f t="shared" si="3"/>
        <v>-4.3478760729507904E-2</v>
      </c>
    </row>
    <row r="36" spans="1:13" x14ac:dyDescent="0.25">
      <c r="A36" s="21">
        <v>42037</v>
      </c>
      <c r="B36" s="18">
        <f>'Page 293 bottom'!B16/'Page 293 bottom'!B15-1</f>
        <v>5.7338396320558926E-2</v>
      </c>
      <c r="C36" s="18">
        <f>'Page 293 bottom'!C16/'Page 293 bottom'!C15-1</f>
        <v>0.11080900462312449</v>
      </c>
      <c r="D36" s="18">
        <f>'Page 293 bottom'!D16/'Page 293 bottom'!D15-1</f>
        <v>6.3700968158295845E-2</v>
      </c>
      <c r="E36" s="18">
        <f>'Page 293 bottom'!E16/'Page 293 bottom'!E15-1</f>
        <v>9.7903657291765311E-2</v>
      </c>
      <c r="F36" s="18">
        <f>'Page 293 bottom'!F16/'Page 293 bottom'!F15-1</f>
        <v>0.10426208516359337</v>
      </c>
      <c r="G36" s="18">
        <f>'Page 293 bottom'!G16/'Page 293 bottom'!G15-1</f>
        <v>0.10077659069821032</v>
      </c>
      <c r="H36" s="18">
        <f>'Page 293 bottom'!H16/'Page 293 bottom'!H15-1</f>
        <v>9.3120432617299631E-2</v>
      </c>
      <c r="I36" s="18">
        <f>'Page 293 bottom'!I16/'Page 293 bottom'!I15-1</f>
        <v>4.4115020313200581E-2</v>
      </c>
      <c r="J36" s="18">
        <f>'Page 293 bottom'!J16/'Page 293 bottom'!J15-1</f>
        <v>-1.6773361396963282E-2</v>
      </c>
      <c r="K36" s="18">
        <f>'Page 293 bottom'!K16/'Page 293 bottom'!K15-1</f>
        <v>5.7756027608514726E-2</v>
      </c>
      <c r="L36" s="18">
        <f>'Page 293 bottom'!L16/'Page 293 bottom'!L15-1</f>
        <v>-3.5704400686579874E-2</v>
      </c>
      <c r="M36" s="18">
        <f t="shared" si="3"/>
        <v>6.1996602439046117E-2</v>
      </c>
    </row>
    <row r="37" spans="1:13" x14ac:dyDescent="0.25">
      <c r="A37" s="21">
        <v>42065</v>
      </c>
      <c r="B37" s="18">
        <f>'Page 293 bottom'!B17/'Page 293 bottom'!B16-1</f>
        <v>-1.5894286215134446E-2</v>
      </c>
      <c r="C37" s="18">
        <f>'Page 293 bottom'!C17/'Page 293 bottom'!C16-1</f>
        <v>-1.2239972604522698E-2</v>
      </c>
      <c r="D37" s="18">
        <f>'Page 293 bottom'!D17/'Page 293 bottom'!D16-1</f>
        <v>-8.8922038705561146E-3</v>
      </c>
      <c r="E37" s="18">
        <f>'Page 293 bottom'!E17/'Page 293 bottom'!E16-1</f>
        <v>-4.5402109644364419E-2</v>
      </c>
      <c r="F37" s="18">
        <f>'Page 293 bottom'!F17/'Page 293 bottom'!F16-1</f>
        <v>-9.589550202014685E-3</v>
      </c>
      <c r="G37" s="18">
        <f>'Page 293 bottom'!G17/'Page 293 bottom'!G16-1</f>
        <v>-3.1371642881149353E-2</v>
      </c>
      <c r="H37" s="18">
        <f>'Page 293 bottom'!H17/'Page 293 bottom'!H16-1</f>
        <v>-7.2748009573909367E-2</v>
      </c>
      <c r="I37" s="18">
        <f>'Page 293 bottom'!I17/'Page 293 bottom'!I16-1</f>
        <v>-5.104363574513604E-3</v>
      </c>
      <c r="J37" s="18">
        <f>'Page 293 bottom'!J17/'Page 293 bottom'!J16-1</f>
        <v>3.0595520195402237E-2</v>
      </c>
      <c r="K37" s="18">
        <f>'Page 293 bottom'!K17/'Page 293 bottom'!K16-1</f>
        <v>-2.6393913335432395E-2</v>
      </c>
      <c r="L37" s="18">
        <f>'Page 293 bottom'!L17/'Page 293 bottom'!L16-1</f>
        <v>-0.10129208082889574</v>
      </c>
      <c r="M37" s="18">
        <f t="shared" si="3"/>
        <v>-2.8243832631995626E-2</v>
      </c>
    </row>
    <row r="38" spans="1:13" x14ac:dyDescent="0.25">
      <c r="A38" s="21">
        <v>42095</v>
      </c>
      <c r="B38" s="18">
        <f>'Page 293 bottom'!B18/'Page 293 bottom'!B17-1</f>
        <v>9.490851567762526E-3</v>
      </c>
      <c r="C38" s="18">
        <f>'Page 293 bottom'!C18/'Page 293 bottom'!C17-1</f>
        <v>-1.1836110762318719E-2</v>
      </c>
      <c r="D38" s="18">
        <f>'Page 293 bottom'!D18/'Page 293 bottom'!D17-1</f>
        <v>6.7227450731958571E-2</v>
      </c>
      <c r="E38" s="18">
        <f>'Page 293 bottom'!E18/'Page 293 bottom'!E17-1</f>
        <v>9.149541758080959E-2</v>
      </c>
      <c r="F38" s="18">
        <f>'Page 293 bottom'!F18/'Page 293 bottom'!F17-1</f>
        <v>4.495399294074498E-2</v>
      </c>
      <c r="G38" s="18">
        <f>'Page 293 bottom'!G18/'Page 293 bottom'!G17-1</f>
        <v>5.7863652871472659E-3</v>
      </c>
      <c r="H38" s="18">
        <f>'Page 293 bottom'!H18/'Page 293 bottom'!H17-1</f>
        <v>0.19626163439137434</v>
      </c>
      <c r="I38" s="18">
        <f>'Page 293 bottom'!I18/'Page 293 bottom'!I17-1</f>
        <v>-4.4909437311011158E-2</v>
      </c>
      <c r="J38" s="18">
        <f>'Page 293 bottom'!J18/'Page 293 bottom'!J17-1</f>
        <v>-3.9726994831823514E-2</v>
      </c>
      <c r="K38" s="18">
        <f>'Page 293 bottom'!K18/'Page 293 bottom'!K17-1</f>
        <v>-8.2683852931209723E-2</v>
      </c>
      <c r="L38" s="18">
        <f>'Page 293 bottom'!L18/'Page 293 bottom'!L17-1</f>
        <v>5.8087284018902396E-2</v>
      </c>
      <c r="M38" s="18">
        <f t="shared" si="3"/>
        <v>2.8465574911457413E-2</v>
      </c>
    </row>
    <row r="39" spans="1:13" x14ac:dyDescent="0.25">
      <c r="A39" s="21">
        <v>42125</v>
      </c>
      <c r="B39" s="18">
        <f>'Page 293 bottom'!B19/'Page 293 bottom'!B18-1</f>
        <v>1.2725973630464571E-2</v>
      </c>
      <c r="C39" s="18">
        <f>'Page 293 bottom'!C19/'Page 293 bottom'!C18-1</f>
        <v>-3.987347667866048E-2</v>
      </c>
      <c r="D39" s="18">
        <f>'Page 293 bottom'!D19/'Page 293 bottom'!D18-1</f>
        <v>-2.0790774973565851E-3</v>
      </c>
      <c r="E39" s="18">
        <f>'Page 293 bottom'!E19/'Page 293 bottom'!E18-1</f>
        <v>7.0162598243823648E-3</v>
      </c>
      <c r="F39" s="18">
        <f>'Page 293 bottom'!F19/'Page 293 bottom'!F18-1</f>
        <v>5.3014301137372044E-2</v>
      </c>
      <c r="G39" s="18">
        <f>'Page 293 bottom'!G19/'Page 293 bottom'!G18-1</f>
        <v>4.5339025988602177E-2</v>
      </c>
      <c r="H39" s="18">
        <f>'Page 293 bottom'!H19/'Page 293 bottom'!H18-1</f>
        <v>-3.0334245223533451E-2</v>
      </c>
      <c r="I39" s="18">
        <f>'Page 293 bottom'!I19/'Page 293 bottom'!I18-1</f>
        <v>-1.3391102606739813E-2</v>
      </c>
      <c r="J39" s="18">
        <f>'Page 293 bottom'!J19/'Page 293 bottom'!J18-1</f>
        <v>-1.1028880997299151E-3</v>
      </c>
      <c r="K39" s="18">
        <f>'Page 293 bottom'!K19/'Page 293 bottom'!K18-1</f>
        <v>-5.7997766124820216E-2</v>
      </c>
      <c r="L39" s="18">
        <f>'Page 293 bottom'!L19/'Page 293 bottom'!L18-1</f>
        <v>1.304215104513462E-2</v>
      </c>
      <c r="M39" s="18">
        <f t="shared" si="3"/>
        <v>-2.6366818235349252E-3</v>
      </c>
    </row>
    <row r="40" spans="1:13" x14ac:dyDescent="0.25">
      <c r="A40" s="21">
        <v>42156</v>
      </c>
      <c r="B40" s="18">
        <f>'Page 293 bottom'!B20/'Page 293 bottom'!B19-1</f>
        <v>-1.9352144480871303E-2</v>
      </c>
      <c r="C40" s="18">
        <f>'Page 293 bottom'!C20/'Page 293 bottom'!C19-1</f>
        <v>-1.0547125048563699E-2</v>
      </c>
      <c r="D40" s="18">
        <f>'Page 293 bottom'!D20/'Page 293 bottom'!D19-1</f>
        <v>-4.1202421487040786E-2</v>
      </c>
      <c r="E40" s="18">
        <f>'Page 293 bottom'!E20/'Page 293 bottom'!E19-1</f>
        <v>-1.7381669625641916E-2</v>
      </c>
      <c r="F40" s="18">
        <f>'Page 293 bottom'!F20/'Page 293 bottom'!F19-1</f>
        <v>1.260967153460002E-2</v>
      </c>
      <c r="G40" s="18">
        <f>'Page 293 bottom'!G20/'Page 293 bottom'!G19-1</f>
        <v>-3.7227493715743853E-2</v>
      </c>
      <c r="H40" s="18">
        <f>'Page 293 bottom'!H20/'Page 293 bottom'!H19-1</f>
        <v>-5.7831763722910989E-2</v>
      </c>
      <c r="I40" s="18">
        <f>'Page 293 bottom'!I20/'Page 293 bottom'!I19-1</f>
        <v>-1.2809499138434099E-2</v>
      </c>
      <c r="J40" s="18">
        <f>'Page 293 bottom'!J20/'Page 293 bottom'!J19-1</f>
        <v>-1.1151653774754688E-3</v>
      </c>
      <c r="K40" s="18">
        <f>'Page 293 bottom'!K20/'Page 293 bottom'!K19-1</f>
        <v>-0.13568623529411761</v>
      </c>
      <c r="L40" s="18">
        <f>'Page 293 bottom'!L20/'Page 293 bottom'!L19-1</f>
        <v>-9.6667398788107373E-2</v>
      </c>
      <c r="M40" s="18">
        <f t="shared" si="3"/>
        <v>-3.9785910066343591E-2</v>
      </c>
    </row>
    <row r="41" spans="1:13" x14ac:dyDescent="0.25">
      <c r="A41" s="21">
        <v>42186</v>
      </c>
      <c r="B41" s="18">
        <f>'Page 293 bottom'!B21/'Page 293 bottom'!B20-1</f>
        <v>2.080270967772524E-2</v>
      </c>
      <c r="C41" s="18">
        <f>'Page 293 bottom'!C21/'Page 293 bottom'!C20-1</f>
        <v>-1.8965209712433762E-3</v>
      </c>
      <c r="D41" s="18">
        <f>'Page 293 bottom'!D21/'Page 293 bottom'!D20-1</f>
        <v>-4.1190903411364443E-3</v>
      </c>
      <c r="E41" s="18">
        <f>'Page 293 bottom'!E21/'Page 293 bottom'!E20-1</f>
        <v>-1.7689136349634205E-2</v>
      </c>
      <c r="F41" s="18">
        <f>'Page 293 bottom'!F21/'Page 293 bottom'!F20-1</f>
        <v>-1.7816826990732615E-2</v>
      </c>
      <c r="G41" s="18">
        <f>'Page 293 bottom'!G21/'Page 293 bottom'!G20-1</f>
        <v>-3.2926710490234989E-2</v>
      </c>
      <c r="H41" s="18">
        <f>'Page 293 bottom'!H21/'Page 293 bottom'!H20-1</f>
        <v>5.7757558945752629E-2</v>
      </c>
      <c r="I41" s="18">
        <f>'Page 293 bottom'!I21/'Page 293 bottom'!I20-1</f>
        <v>3.9287660599593099E-2</v>
      </c>
      <c r="J41" s="18">
        <f>'Page 293 bottom'!J21/'Page 293 bottom'!J20-1</f>
        <v>5.5342899974900384E-2</v>
      </c>
      <c r="K41" s="18">
        <f>'Page 293 bottom'!K21/'Page 293 bottom'!K20-1</f>
        <v>-1.4745961218422865E-2</v>
      </c>
      <c r="L41" s="18">
        <f>'Page 293 bottom'!L21/'Page 293 bottom'!L20-1</f>
        <v>1.6994385700374481E-2</v>
      </c>
      <c r="M41" s="18">
        <f t="shared" si="3"/>
        <v>8.0188258859216106E-3</v>
      </c>
    </row>
    <row r="42" spans="1:13" x14ac:dyDescent="0.25">
      <c r="A42" s="21">
        <v>42219</v>
      </c>
      <c r="B42" s="18">
        <f>'Page 293 bottom'!B22/'Page 293 bottom'!B21-1</f>
        <v>-6.0415833595348079E-2</v>
      </c>
      <c r="C42" s="18">
        <f>'Page 293 bottom'!C22/'Page 293 bottom'!C21-1</f>
        <v>-6.4733641410552933E-2</v>
      </c>
      <c r="D42" s="18">
        <f>'Page 293 bottom'!D22/'Page 293 bottom'!D21-1</f>
        <v>-7.946358711149426E-2</v>
      </c>
      <c r="E42" s="18">
        <f>'Page 293 bottom'!E22/'Page 293 bottom'!E21-1</f>
        <v>-4.9042173813088619E-2</v>
      </c>
      <c r="F42" s="18">
        <f>'Page 293 bottom'!F22/'Page 293 bottom'!F21-1</f>
        <v>-7.7143718646630055E-2</v>
      </c>
      <c r="G42" s="18">
        <f>'Page 293 bottom'!G22/'Page 293 bottom'!G21-1</f>
        <v>-6.6196199624685481E-2</v>
      </c>
      <c r="H42" s="18">
        <f>'Page 293 bottom'!H22/'Page 293 bottom'!H21-1</f>
        <v>-6.1948877533360314E-2</v>
      </c>
      <c r="I42" s="18">
        <f>'Page 293 bottom'!I22/'Page 293 bottom'!I21-1</f>
        <v>-8.7786937868849391E-2</v>
      </c>
      <c r="J42" s="18">
        <f>'Page 293 bottom'!J22/'Page 293 bottom'!J21-1</f>
        <v>9.1531546486096627E-3</v>
      </c>
      <c r="K42" s="18">
        <f>'Page 293 bottom'!K22/'Page 293 bottom'!K21-1</f>
        <v>1.6117913884411639E-2</v>
      </c>
      <c r="L42" s="18">
        <f>'Page 293 bottom'!L22/'Page 293 bottom'!L21-1</f>
        <v>-8.0602920634008202E-2</v>
      </c>
      <c r="M42" s="18">
        <f t="shared" si="3"/>
        <v>-5.4164698810964806E-2</v>
      </c>
    </row>
    <row r="43" spans="1:13" x14ac:dyDescent="0.25">
      <c r="A43" s="21">
        <v>42248</v>
      </c>
      <c r="B43" s="18">
        <f>'Page 293 bottom'!B23/'Page 293 bottom'!B22-1</f>
        <v>-2.4979821103695565E-2</v>
      </c>
      <c r="C43" s="18">
        <f>'Page 293 bottom'!C23/'Page 293 bottom'!C22-1</f>
        <v>-2.1629452124368731E-2</v>
      </c>
      <c r="D43" s="18">
        <f>'Page 293 bottom'!D23/'Page 293 bottom'!D22-1</f>
        <v>-1.9744363889968253E-2</v>
      </c>
      <c r="E43" s="18">
        <f>'Page 293 bottom'!E23/'Page 293 bottom'!E22-1</f>
        <v>2.5209722608654284E-2</v>
      </c>
      <c r="F43" s="18">
        <f>'Page 293 bottom'!F23/'Page 293 bottom'!F22-1</f>
        <v>-7.8685075022720374E-2</v>
      </c>
      <c r="G43" s="18">
        <f>'Page 293 bottom'!G23/'Page 293 bottom'!G22-1</f>
        <v>-2.1816211915572037E-2</v>
      </c>
      <c r="H43" s="18">
        <f>'Page 293 bottom'!H23/'Page 293 bottom'!H22-1</f>
        <v>1.7003640440025558E-2</v>
      </c>
      <c r="I43" s="18">
        <f>'Page 293 bottom'!I23/'Page 293 bottom'!I22-1</f>
        <v>2.0661497798157846E-3</v>
      </c>
      <c r="J43" s="18">
        <f>'Page 293 bottom'!J23/'Page 293 bottom'!J22-1</f>
        <v>4.0736863221795261E-3</v>
      </c>
      <c r="K43" s="18">
        <f>'Page 293 bottom'!K23/'Page 293 bottom'!K22-1</f>
        <v>-1.0197167228706894E-2</v>
      </c>
      <c r="L43" s="18">
        <f>'Page 293 bottom'!L23/'Page 293 bottom'!L22-1</f>
        <v>-8.1566435078574084E-2</v>
      </c>
      <c r="M43" s="18">
        <f t="shared" si="3"/>
        <v>-1.8528550610923532E-2</v>
      </c>
    </row>
    <row r="44" spans="1:13" x14ac:dyDescent="0.25">
      <c r="A44" s="21">
        <v>42278</v>
      </c>
      <c r="B44" s="18">
        <f>'Page 293 bottom'!B24/'Page 293 bottom'!B23-1</f>
        <v>8.422719034958992E-2</v>
      </c>
      <c r="C44" s="18">
        <f>'Page 293 bottom'!C24/'Page 293 bottom'!C23-1</f>
        <v>0.10248432280174513</v>
      </c>
      <c r="D44" s="18">
        <f>'Page 293 bottom'!D24/'Page 293 bottom'!D23-1</f>
        <v>-3.3731089282959426E-2</v>
      </c>
      <c r="E44" s="18">
        <f>'Page 293 bottom'!E24/'Page 293 bottom'!E23-1</f>
        <v>0.14670900975817491</v>
      </c>
      <c r="F44" s="18">
        <f>'Page 293 bottom'!F24/'Page 293 bottom'!F23-1</f>
        <v>7.9074598487176573E-2</v>
      </c>
      <c r="G44" s="18">
        <f>'Page 293 bottom'!G24/'Page 293 bottom'!G23-1</f>
        <v>8.3408837274858927E-2</v>
      </c>
      <c r="H44" s="18">
        <f>'Page 293 bottom'!H24/'Page 293 bottom'!H23-1</f>
        <v>0.18933569014229734</v>
      </c>
      <c r="I44" s="18">
        <f>'Page 293 bottom'!I24/'Page 293 bottom'!I23-1</f>
        <v>0.13073701749985123</v>
      </c>
      <c r="J44" s="18">
        <f>'Page 293 bottom'!J24/'Page 293 bottom'!J23-1</f>
        <v>5.9654296317665612E-2</v>
      </c>
      <c r="K44" s="18">
        <f>'Page 293 bottom'!K24/'Page 293 bottom'!K23-1</f>
        <v>0.14331499542124537</v>
      </c>
      <c r="L44" s="18">
        <f>'Page 293 bottom'!L24/'Page 293 bottom'!L23-1</f>
        <v>5.2713850481885594E-2</v>
      </c>
      <c r="M44" s="18">
        <f t="shared" si="3"/>
        <v>9.537015289019414E-2</v>
      </c>
    </row>
    <row r="45" spans="1:13" x14ac:dyDescent="0.25">
      <c r="A45" s="21">
        <v>42310</v>
      </c>
      <c r="B45" s="18">
        <f>'Page 293 bottom'!B25/'Page 293 bottom'!B24-1</f>
        <v>2.8636631448526462E-3</v>
      </c>
      <c r="C45" s="18">
        <f>'Page 293 bottom'!C25/'Page 293 bottom'!C24-1</f>
        <v>-3.2410567962754988E-2</v>
      </c>
      <c r="D45" s="18">
        <f>'Page 293 bottom'!D25/'Page 293 bottom'!D24-1</f>
        <v>4.624346582444705E-3</v>
      </c>
      <c r="E45" s="18">
        <f>'Page 293 bottom'!E25/'Page 293 bottom'!E24-1</f>
        <v>3.5269640174894423E-2</v>
      </c>
      <c r="F45" s="18">
        <f>'Page 293 bottom'!F25/'Page 293 bottom'!F24-1</f>
        <v>1.6910380711557149E-2</v>
      </c>
      <c r="G45" s="18">
        <f>'Page 293 bottom'!G25/'Page 293 bottom'!G24-1</f>
        <v>-5.8042901231716293E-3</v>
      </c>
      <c r="H45" s="18">
        <f>'Page 293 bottom'!H25/'Page 293 bottom'!H24-1</f>
        <v>3.9444069580616636E-2</v>
      </c>
      <c r="I45" s="18">
        <f>'Page 293 bottom'!I25/'Page 293 bottom'!I24-1</f>
        <v>-1.162090983945796E-2</v>
      </c>
      <c r="J45" s="18">
        <f>'Page 293 bottom'!J25/'Page 293 bottom'!J24-1</f>
        <v>-1.7716222980853513E-2</v>
      </c>
      <c r="K45" s="18">
        <f>'Page 293 bottom'!K25/'Page 293 bottom'!K24-1</f>
        <v>-0.25130156690631889</v>
      </c>
      <c r="L45" s="18">
        <f>'Page 293 bottom'!L25/'Page 293 bottom'!L24-1</f>
        <v>2.4223988785134098E-2</v>
      </c>
      <c r="M45" s="18">
        <f t="shared" si="3"/>
        <v>-1.9838113197790996E-2</v>
      </c>
    </row>
    <row r="46" spans="1:13" x14ac:dyDescent="0.25">
      <c r="A46" s="21">
        <v>42339</v>
      </c>
      <c r="B46" s="18">
        <f>'Page 293 bottom'!B26/'Page 293 bottom'!B25-1</f>
        <v>-1.6024527033013158E-2</v>
      </c>
      <c r="C46" s="18">
        <f>'Page 293 bottom'!C26/'Page 293 bottom'!C25-1</f>
        <v>-1.6748062528774144E-2</v>
      </c>
      <c r="D46" s="18">
        <f>'Page 293 bottom'!D26/'Page 293 bottom'!D25-1</f>
        <v>-1.2910676542667976E-2</v>
      </c>
      <c r="E46" s="18">
        <f>'Page 293 bottom'!E26/'Page 293 bottom'!E25-1</f>
        <v>4.8196112950783743E-2</v>
      </c>
      <c r="F46" s="18">
        <f>'Page 293 bottom'!F26/'Page 293 bottom'!F25-1</f>
        <v>-5.1520981628062623E-2</v>
      </c>
      <c r="G46" s="18">
        <f>'Page 293 bottom'!G26/'Page 293 bottom'!G25-1</f>
        <v>-0.11022823147093153</v>
      </c>
      <c r="H46" s="18">
        <f>'Page 293 bottom'!H26/'Page 293 bottom'!H25-1</f>
        <v>2.0791232296252238E-2</v>
      </c>
      <c r="I46" s="18">
        <f>'Page 293 bottom'!I26/'Page 293 bottom'!I25-1</f>
        <v>-5.9126737963071108E-3</v>
      </c>
      <c r="J46" s="18">
        <f>'Page 293 bottom'!J26/'Page 293 bottom'!J25-1</f>
        <v>5.0894353462451525E-2</v>
      </c>
      <c r="K46" s="18">
        <f>'Page 293 bottom'!K26/'Page 293 bottom'!K25-1</f>
        <v>-2.9419578213949804E-2</v>
      </c>
      <c r="L46" s="18">
        <f>'Page 293 bottom'!L26/'Page 293 bottom'!L25-1</f>
        <v>-4.6221589428300125E-2</v>
      </c>
      <c r="M46" s="18">
        <f t="shared" si="3"/>
        <v>-1.5308009489950584E-2</v>
      </c>
    </row>
    <row r="47" spans="1:13" x14ac:dyDescent="0.25">
      <c r="A47" s="21">
        <v>42373</v>
      </c>
      <c r="B47" s="18">
        <f>'Page 293 bottom'!B27/'Page 293 bottom'!B26-1</f>
        <v>-1.3104874574236369E-2</v>
      </c>
      <c r="C47" s="18">
        <f>'Page 293 bottom'!C27/'Page 293 bottom'!C26-1</f>
        <v>-2.6259773063800673E-2</v>
      </c>
      <c r="D47" s="18">
        <f>'Page 293 bottom'!D27/'Page 293 bottom'!D26-1</f>
        <v>-1.2861333621068671E-2</v>
      </c>
      <c r="E47" s="18">
        <f>'Page 293 bottom'!E27/'Page 293 bottom'!E26-1</f>
        <v>-1.3162100766292872E-2</v>
      </c>
      <c r="F47" s="18">
        <f>'Page 293 bottom'!F27/'Page 293 bottom'!F26-1</f>
        <v>-3.4067524320141263E-2</v>
      </c>
      <c r="G47" s="18">
        <f>'Page 293 bottom'!G27/'Page 293 bottom'!G26-1</f>
        <v>-2.4225748888226262E-2</v>
      </c>
      <c r="H47" s="18">
        <f>'Page 293 bottom'!H27/'Page 293 bottom'!H26-1</f>
        <v>-7.7505743421250051E-3</v>
      </c>
      <c r="I47" s="18">
        <f>'Page 293 bottom'!I27/'Page 293 bottom'!I26-1</f>
        <v>-2.4344612259163956E-2</v>
      </c>
      <c r="J47" s="18">
        <f>'Page 293 bottom'!J27/'Page 293 bottom'!J26-1</f>
        <v>-5.5347738545287184E-3</v>
      </c>
      <c r="K47" s="18">
        <f>'Page 293 bottom'!K27/'Page 293 bottom'!K26-1</f>
        <v>-2.4249131324080131E-2</v>
      </c>
      <c r="L47" s="18">
        <f>'Page 293 bottom'!L27/'Page 293 bottom'!L26-1</f>
        <v>-1.0979703447930533E-2</v>
      </c>
      <c r="M47" s="18">
        <f t="shared" si="3"/>
        <v>-1.8343527588735812E-2</v>
      </c>
    </row>
  </sheetData>
  <mergeCells count="3">
    <mergeCell ref="A2:M2"/>
    <mergeCell ref="A1:M1"/>
    <mergeCell ref="A21:M21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13</vt:i4>
      </vt:variant>
    </vt:vector>
  </HeadingPairs>
  <TitlesOfParts>
    <vt:vector size="22" baseType="lpstr">
      <vt:lpstr>Index</vt:lpstr>
      <vt:lpstr>Page 286</vt:lpstr>
      <vt:lpstr>Page 289</vt:lpstr>
      <vt:lpstr>Page 290</vt:lpstr>
      <vt:lpstr>Page 291</vt:lpstr>
      <vt:lpstr>Page 292+293</vt:lpstr>
      <vt:lpstr>Page 293 bottom</vt:lpstr>
      <vt:lpstr>Page 294</vt:lpstr>
      <vt:lpstr>Page 294 bottom</vt:lpstr>
      <vt:lpstr>'Page 286'!ExternalData_1</vt:lpstr>
      <vt:lpstr>'Page 289'!ExternalData_1</vt:lpstr>
      <vt:lpstr>'Page 290'!ExternalData_1</vt:lpstr>
      <vt:lpstr>'Page 291'!ExternalData_1</vt:lpstr>
      <vt:lpstr>'Page 292+293'!ExternalData_1</vt:lpstr>
      <vt:lpstr>'Page 293 bottom'!ExternalData_1</vt:lpstr>
      <vt:lpstr>'Page 294'!ExternalData_1</vt:lpstr>
      <vt:lpstr>'Page 294 bottom'!ExternalData_1</vt:lpstr>
      <vt:lpstr>'Page 286'!ExternalData_2</vt:lpstr>
      <vt:lpstr>'Page 289'!ExternalData_2</vt:lpstr>
      <vt:lpstr>'Page 290'!ExternalData_2</vt:lpstr>
      <vt:lpstr>'Page 291'!ExternalData_2</vt:lpstr>
      <vt:lpstr>'Page 292+293'!ExternalData_2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2014-12-28T15:47:51Z</dcterms:created>
  <dcterms:modified xsi:type="dcterms:W3CDTF">2017-08-02T15:23:03Z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Chapter09 - Portfolio diversification (1).xlsm</vt:lpwstr>
  </property>
</Properties>
</file>