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21656B06-1B9B-AA78-C99D-37B55691406E}"/>
  <workbookPr codeName="ThisWorkbook"/>
  <bookViews>
    <workbookView xWindow="240" yWindow="120" windowWidth="14220" windowHeight="8115"/>
  </bookViews>
  <sheets>
    <sheet name="Index" sheetId="37344" r:id="rId1"/>
    <sheet name="Page 428" sheetId="37341" r:id="rId2"/>
    <sheet name="Page 431" sheetId="37336" r:id="rId3"/>
    <sheet name="Page 432" sheetId="37338" r:id="rId4"/>
    <sheet name="Page 434" sheetId="37337" r:id="rId5"/>
    <sheet name="Page 435" sheetId="37343" r:id="rId6"/>
    <sheet name="Pages 439+440" sheetId="32" r:id="rId7"/>
    <sheet name="Page 441" sheetId="37332" r:id="rId8"/>
    <sheet name="Page 441 bottom" sheetId="37339" r:id="rId9"/>
    <sheet name="Page 442" sheetId="28" r:id="rId10"/>
    <sheet name="Page 443" sheetId="37340" r:id="rId11"/>
    <sheet name="Page 448 top" sheetId="37335" r:id="rId12"/>
    <sheet name="Page 448 bottom" sheetId="37334" r:id="rId13"/>
  </sheets>
  <calcPr calcId="144525" concurrentCalc="0"/>
</workbook>
</file>

<file path=xl/calcChain.xml><?xml version="1.0" encoding="utf-8"?>
<calcChain xmlns="http://schemas.openxmlformats.org/spreadsheetml/2006/main">
  <c r="D459" i="37340" l="1"/>
  <c r="D458" i="37340"/>
  <c r="D457" i="37340"/>
  <c r="D456" i="37340"/>
  <c r="D455" i="37340"/>
  <c r="D454" i="37340"/>
  <c r="D453" i="37340"/>
  <c r="D452" i="37340"/>
  <c r="D451" i="37340"/>
  <c r="D450" i="37340"/>
  <c r="D449" i="37340"/>
  <c r="D448" i="37340"/>
  <c r="D447" i="37340"/>
  <c r="D446" i="37340"/>
  <c r="D445" i="37340"/>
  <c r="D444" i="37340"/>
  <c r="D443" i="37340"/>
  <c r="D442" i="37340"/>
  <c r="D441" i="37340"/>
  <c r="D440" i="37340"/>
  <c r="D439" i="37340"/>
  <c r="D438" i="37340"/>
  <c r="D437" i="37340"/>
  <c r="D436" i="37340"/>
  <c r="D435" i="37340"/>
  <c r="D434" i="37340"/>
  <c r="D433" i="37340"/>
  <c r="D432" i="37340"/>
  <c r="D431" i="37340"/>
  <c r="D430" i="37340"/>
  <c r="D429" i="37340"/>
  <c r="D428" i="37340"/>
  <c r="D427" i="37340"/>
  <c r="D426" i="37340"/>
  <c r="D425" i="37340"/>
  <c r="D424" i="37340"/>
  <c r="D423" i="37340"/>
  <c r="D422" i="37340"/>
  <c r="D421" i="37340"/>
  <c r="D420" i="37340"/>
  <c r="D419" i="37340"/>
  <c r="D418" i="37340"/>
  <c r="D417" i="37340"/>
  <c r="D416" i="37340"/>
  <c r="D415" i="37340"/>
  <c r="D414" i="37340"/>
  <c r="D413" i="37340"/>
  <c r="D412" i="37340"/>
  <c r="D411" i="37340"/>
  <c r="D410" i="37340"/>
  <c r="D409" i="37340"/>
  <c r="D408" i="37340"/>
  <c r="D407" i="37340"/>
  <c r="D406" i="37340"/>
  <c r="D405" i="37340"/>
  <c r="D404" i="37340"/>
  <c r="D403" i="37340"/>
  <c r="D402" i="37340"/>
  <c r="D401" i="37340"/>
  <c r="D400" i="37340"/>
  <c r="D399" i="37340"/>
  <c r="D398" i="37340"/>
  <c r="D397" i="37340"/>
  <c r="D396" i="37340"/>
  <c r="D395" i="37340"/>
  <c r="D394" i="37340"/>
  <c r="D393" i="37340"/>
  <c r="D392" i="37340"/>
  <c r="D391" i="37340"/>
  <c r="D390" i="37340"/>
  <c r="D389" i="37340"/>
  <c r="D388" i="37340"/>
  <c r="D387" i="37340"/>
  <c r="D386" i="37340"/>
  <c r="D385" i="37340"/>
  <c r="D384" i="37340"/>
  <c r="D383" i="37340"/>
  <c r="D382" i="37340"/>
  <c r="D381" i="37340"/>
  <c r="D380" i="37340"/>
  <c r="D379" i="37340"/>
  <c r="D378" i="37340"/>
  <c r="D377" i="37340"/>
  <c r="D376" i="37340"/>
  <c r="D375" i="37340"/>
  <c r="D374" i="37340"/>
  <c r="D373" i="37340"/>
  <c r="D372" i="37340"/>
  <c r="D371" i="37340"/>
  <c r="D370" i="37340"/>
  <c r="D369" i="37340"/>
  <c r="D368" i="37340"/>
  <c r="D367" i="37340"/>
  <c r="D366" i="37340"/>
  <c r="D365" i="37340"/>
  <c r="D364" i="37340"/>
  <c r="D363" i="37340"/>
  <c r="D362" i="37340"/>
  <c r="D361" i="37340"/>
  <c r="D360" i="37340"/>
  <c r="D359" i="37340"/>
  <c r="D358" i="37340"/>
  <c r="D357" i="37340"/>
  <c r="D356" i="37340"/>
  <c r="D355" i="37340"/>
  <c r="D354" i="37340"/>
  <c r="D353" i="37340"/>
  <c r="D352" i="37340"/>
  <c r="D351" i="37340"/>
  <c r="D350" i="37340"/>
  <c r="D349" i="37340"/>
  <c r="D348" i="37340"/>
  <c r="D347" i="37340"/>
  <c r="D346" i="37340"/>
  <c r="D345" i="37340"/>
  <c r="D344" i="37340"/>
  <c r="D343" i="37340"/>
  <c r="D342" i="37340"/>
  <c r="D341" i="37340"/>
  <c r="D340" i="37340"/>
  <c r="D339" i="37340"/>
  <c r="D338" i="37340"/>
  <c r="D337" i="37340"/>
  <c r="D336" i="37340"/>
  <c r="D335" i="37340"/>
  <c r="D334" i="37340"/>
  <c r="D333" i="37340"/>
  <c r="D332" i="37340"/>
  <c r="D331" i="37340"/>
  <c r="D330" i="37340"/>
  <c r="D329" i="37340"/>
  <c r="D328" i="37340"/>
  <c r="D327" i="37340"/>
  <c r="D326" i="37340"/>
  <c r="D325" i="37340"/>
  <c r="D324" i="37340"/>
  <c r="D323" i="37340"/>
  <c r="D322" i="37340"/>
  <c r="D321" i="37340"/>
  <c r="D320" i="37340"/>
  <c r="D319" i="37340"/>
  <c r="D318" i="37340"/>
  <c r="D317" i="37340"/>
  <c r="D316" i="37340"/>
  <c r="D315" i="37340"/>
  <c r="D314" i="37340"/>
  <c r="D313" i="37340"/>
  <c r="D312" i="37340"/>
  <c r="D311" i="37340"/>
  <c r="D310" i="37340"/>
  <c r="D309" i="37340"/>
  <c r="D308" i="37340"/>
  <c r="D307" i="37340"/>
  <c r="D306" i="37340"/>
  <c r="D305" i="37340"/>
  <c r="D304" i="37340"/>
  <c r="D303" i="37340"/>
  <c r="D302" i="37340"/>
  <c r="D301" i="37340"/>
  <c r="D300" i="37340"/>
  <c r="D299" i="37340"/>
  <c r="D298" i="37340"/>
  <c r="D297" i="37340"/>
  <c r="D296" i="37340"/>
  <c r="D295" i="37340"/>
  <c r="D294" i="37340"/>
  <c r="D293" i="37340"/>
  <c r="D292" i="37340"/>
  <c r="D291" i="37340"/>
  <c r="D290" i="37340"/>
  <c r="D289" i="37340"/>
  <c r="D288" i="37340"/>
  <c r="D287" i="37340"/>
  <c r="D286" i="37340"/>
  <c r="D285" i="37340"/>
  <c r="D284" i="37340"/>
  <c r="D283" i="37340"/>
  <c r="D282" i="37340"/>
  <c r="D281" i="37340"/>
  <c r="D280" i="37340"/>
  <c r="D279" i="37340"/>
  <c r="D278" i="37340"/>
  <c r="D277" i="37340"/>
  <c r="D276" i="37340"/>
  <c r="D275" i="37340"/>
  <c r="D274" i="37340"/>
  <c r="D273" i="37340"/>
  <c r="D272" i="37340"/>
  <c r="D271" i="37340"/>
  <c r="D270" i="37340"/>
  <c r="D269" i="37340"/>
  <c r="D268" i="37340"/>
  <c r="D267" i="37340"/>
  <c r="D266" i="37340"/>
  <c r="D265" i="37340"/>
  <c r="D264" i="37340"/>
  <c r="D263" i="37340"/>
  <c r="D262" i="37340"/>
  <c r="D261" i="37340"/>
  <c r="D260" i="37340"/>
  <c r="D259" i="37340"/>
  <c r="D258" i="37340"/>
  <c r="D257" i="37340"/>
  <c r="D256" i="37340"/>
  <c r="D255" i="37340"/>
  <c r="D254" i="37340"/>
  <c r="D253" i="37340"/>
  <c r="D252" i="37340"/>
  <c r="D251" i="37340"/>
  <c r="D250" i="37340"/>
  <c r="D249" i="37340"/>
  <c r="D248" i="37340"/>
  <c r="D247" i="37340"/>
  <c r="D246" i="37340"/>
  <c r="D245" i="37340"/>
  <c r="D244" i="37340"/>
  <c r="D243" i="37340"/>
  <c r="D242" i="37340"/>
  <c r="D241" i="37340"/>
  <c r="D240" i="37340"/>
  <c r="D239" i="37340"/>
  <c r="D238" i="37340"/>
  <c r="D237" i="37340"/>
  <c r="D236" i="37340"/>
  <c r="D235" i="37340"/>
  <c r="D234" i="37340"/>
  <c r="D233" i="37340"/>
  <c r="D232" i="37340"/>
  <c r="D231" i="37340"/>
  <c r="D230" i="37340"/>
  <c r="D229" i="37340"/>
  <c r="D228" i="37340"/>
  <c r="D227" i="37340"/>
  <c r="D226" i="37340"/>
  <c r="D225" i="37340"/>
  <c r="D224" i="37340"/>
  <c r="D223" i="37340"/>
  <c r="D222" i="37340"/>
  <c r="D221" i="37340"/>
  <c r="D220" i="37340"/>
  <c r="D219" i="37340"/>
  <c r="D218" i="37340"/>
  <c r="D217" i="37340"/>
  <c r="D216" i="37340"/>
  <c r="D215" i="37340"/>
  <c r="D214" i="37340"/>
  <c r="D213" i="37340"/>
  <c r="D212" i="37340"/>
  <c r="D211" i="37340"/>
  <c r="D210" i="37340"/>
  <c r="D209" i="37340"/>
  <c r="D208" i="37340"/>
  <c r="D207" i="37340"/>
  <c r="D206" i="37340"/>
  <c r="D205" i="37340"/>
  <c r="D204" i="37340"/>
  <c r="D203" i="37340"/>
  <c r="D202" i="37340"/>
  <c r="D201" i="37340"/>
  <c r="D200" i="37340"/>
  <c r="D199" i="37340"/>
  <c r="D198" i="37340"/>
  <c r="D197" i="37340"/>
  <c r="D196" i="37340"/>
  <c r="D195" i="37340"/>
  <c r="D194" i="37340"/>
  <c r="D193" i="37340"/>
  <c r="D192" i="37340"/>
  <c r="D191" i="37340"/>
  <c r="D190" i="37340"/>
  <c r="D189" i="37340"/>
  <c r="D188" i="37340"/>
  <c r="D187" i="37340"/>
  <c r="D186" i="37340"/>
  <c r="D185" i="37340"/>
  <c r="D184" i="37340"/>
  <c r="D183" i="37340"/>
  <c r="D182" i="37340"/>
  <c r="D181" i="37340"/>
  <c r="D180" i="37340"/>
  <c r="D179" i="37340"/>
  <c r="D178" i="37340"/>
  <c r="D177" i="37340"/>
  <c r="D176" i="37340"/>
  <c r="D175" i="37340"/>
  <c r="D174" i="37340"/>
  <c r="D173" i="37340"/>
  <c r="D172" i="37340"/>
  <c r="D171" i="37340"/>
  <c r="D170" i="37340"/>
  <c r="D169" i="37340"/>
  <c r="D168" i="37340"/>
  <c r="D167" i="37340"/>
  <c r="D166" i="37340"/>
  <c r="D165" i="37340"/>
  <c r="D164" i="37340"/>
  <c r="D163" i="37340"/>
  <c r="D162" i="37340"/>
  <c r="D161" i="37340"/>
  <c r="D160" i="37340"/>
  <c r="D159" i="37340"/>
  <c r="D158" i="37340"/>
  <c r="D157" i="37340"/>
  <c r="D156" i="37340"/>
  <c r="D155" i="37340"/>
  <c r="D154" i="37340"/>
  <c r="D153" i="37340"/>
  <c r="D152" i="37340"/>
  <c r="D151" i="37340"/>
  <c r="D150" i="37340"/>
  <c r="D149" i="37340"/>
  <c r="D148" i="37340"/>
  <c r="D147" i="37340"/>
  <c r="D146" i="37340"/>
  <c r="D145" i="37340"/>
  <c r="D144" i="37340"/>
  <c r="D143" i="37340"/>
  <c r="D142" i="37340"/>
  <c r="D141" i="37340"/>
  <c r="D140" i="37340"/>
  <c r="D139" i="37340"/>
  <c r="D138" i="37340"/>
  <c r="D137" i="37340"/>
  <c r="D136" i="37340"/>
  <c r="D135" i="37340"/>
  <c r="D134" i="37340"/>
  <c r="D133" i="37340"/>
  <c r="D132" i="37340"/>
  <c r="D131" i="37340"/>
  <c r="D130" i="37340"/>
  <c r="D129" i="37340"/>
  <c r="D128" i="37340"/>
  <c r="D127" i="37340"/>
  <c r="D126" i="37340"/>
  <c r="D125" i="37340"/>
  <c r="D124" i="37340"/>
  <c r="D123" i="37340"/>
  <c r="D122" i="37340"/>
  <c r="D121" i="37340"/>
  <c r="D120" i="37340"/>
  <c r="D119" i="37340"/>
  <c r="D118" i="37340"/>
  <c r="D117" i="37340"/>
  <c r="D116" i="37340"/>
  <c r="D115" i="37340"/>
  <c r="D114" i="37340"/>
  <c r="D113" i="37340"/>
  <c r="D112" i="37340"/>
  <c r="D111" i="37340"/>
  <c r="D110" i="37340"/>
  <c r="D109" i="37340"/>
  <c r="D108" i="37340"/>
  <c r="D107" i="37340"/>
  <c r="D106" i="37340"/>
  <c r="D105" i="37340"/>
  <c r="D104" i="37340"/>
  <c r="D103" i="37340"/>
  <c r="D102" i="37340"/>
  <c r="D101" i="37340"/>
  <c r="D100" i="37340"/>
  <c r="D99" i="37340"/>
  <c r="D98" i="37340"/>
  <c r="D97" i="37340"/>
  <c r="D96" i="37340"/>
  <c r="D95" i="37340"/>
  <c r="D94" i="37340"/>
  <c r="D93" i="37340"/>
  <c r="D92" i="37340"/>
  <c r="D91" i="37340"/>
  <c r="D90" i="37340"/>
  <c r="D89" i="37340"/>
  <c r="D88" i="37340"/>
  <c r="D87" i="37340"/>
  <c r="D86" i="37340"/>
  <c r="D85" i="37340"/>
  <c r="D84" i="37340"/>
  <c r="D83" i="37340"/>
  <c r="D82" i="37340"/>
  <c r="D81" i="37340"/>
  <c r="D80" i="37340"/>
  <c r="D79" i="37340"/>
  <c r="D78" i="37340"/>
  <c r="D77" i="37340"/>
  <c r="D76" i="37340"/>
  <c r="D75" i="37340"/>
  <c r="D74" i="37340"/>
  <c r="D73" i="37340"/>
  <c r="D72" i="37340"/>
  <c r="D71" i="37340"/>
  <c r="D70" i="37340"/>
  <c r="D69" i="37340"/>
  <c r="D68" i="37340"/>
  <c r="D67" i="37340"/>
  <c r="D66" i="37340"/>
  <c r="D65" i="37340"/>
  <c r="D64" i="37340"/>
  <c r="D63" i="37340"/>
  <c r="D62" i="37340"/>
  <c r="D61" i="37340"/>
  <c r="D60" i="37340"/>
  <c r="D59" i="37340"/>
  <c r="D58" i="37340"/>
  <c r="D57" i="37340"/>
  <c r="D56" i="37340"/>
  <c r="D55" i="37340"/>
  <c r="D54" i="37340"/>
  <c r="D53" i="37340"/>
  <c r="D52" i="37340"/>
  <c r="D51" i="37340"/>
  <c r="D50" i="37340"/>
  <c r="D49" i="37340"/>
  <c r="D48" i="37340"/>
  <c r="D47" i="37340"/>
  <c r="D46" i="37340"/>
  <c r="D45" i="37340"/>
  <c r="D44" i="37340"/>
  <c r="D43" i="37340"/>
  <c r="D42" i="37340"/>
  <c r="D41" i="37340"/>
  <c r="D40" i="37340"/>
  <c r="D39" i="37340"/>
  <c r="D38" i="37340"/>
  <c r="D37" i="37340"/>
  <c r="D36" i="37340"/>
  <c r="D35" i="37340"/>
  <c r="D34" i="37340"/>
  <c r="D33" i="37340"/>
  <c r="D32" i="37340"/>
  <c r="D31" i="37340"/>
  <c r="D30" i="37340"/>
  <c r="D29" i="37340"/>
  <c r="D28" i="37340"/>
  <c r="D27" i="37340"/>
  <c r="D26" i="37340"/>
  <c r="D25" i="37340"/>
  <c r="D24" i="37340"/>
  <c r="D23" i="37340"/>
  <c r="D22" i="37340"/>
  <c r="D21" i="37340"/>
  <c r="D20" i="37340"/>
  <c r="D19" i="37340"/>
  <c r="D18" i="37340"/>
  <c r="D17" i="37340"/>
  <c r="D16" i="37340"/>
  <c r="D15" i="37340"/>
  <c r="D14" i="37340"/>
  <c r="D13" i="37340"/>
  <c r="D12" i="37340"/>
  <c r="D11" i="37340"/>
  <c r="D10" i="37340"/>
  <c r="D9" i="37340"/>
  <c r="D8" i="37340"/>
  <c r="D7" i="37340"/>
  <c r="D6" i="37340"/>
  <c r="D5" i="37340"/>
  <c r="E108" i="37340"/>
  <c r="E107" i="37340"/>
  <c r="E5" i="37340"/>
  <c r="D459" i="28"/>
  <c r="D458" i="28"/>
  <c r="D457" i="28"/>
  <c r="D456" i="28"/>
  <c r="D455" i="28"/>
  <c r="D454" i="28"/>
  <c r="D453" i="28"/>
  <c r="D452" i="28"/>
  <c r="D451" i="28"/>
  <c r="D450" i="28"/>
  <c r="D449" i="28"/>
  <c r="D448" i="28"/>
  <c r="D447" i="28"/>
  <c r="D446" i="28"/>
  <c r="D445" i="28"/>
  <c r="D444" i="28"/>
  <c r="D443" i="28"/>
  <c r="D442" i="28"/>
  <c r="D441" i="28"/>
  <c r="D440" i="28"/>
  <c r="D439" i="28"/>
  <c r="D438" i="28"/>
  <c r="D437" i="28"/>
  <c r="D436" i="28"/>
  <c r="D435" i="28"/>
  <c r="D434" i="28"/>
  <c r="D433" i="28"/>
  <c r="D432" i="28"/>
  <c r="D431" i="28"/>
  <c r="D430" i="28"/>
  <c r="D429" i="28"/>
  <c r="D428" i="28"/>
  <c r="D427" i="28"/>
  <c r="D426" i="28"/>
  <c r="D425" i="28"/>
  <c r="D424" i="28"/>
  <c r="D423" i="28"/>
  <c r="D422" i="28"/>
  <c r="D421" i="28"/>
  <c r="D420" i="28"/>
  <c r="D419" i="28"/>
  <c r="D418" i="28"/>
  <c r="D417" i="28"/>
  <c r="D416" i="28"/>
  <c r="D415" i="28"/>
  <c r="D414" i="28"/>
  <c r="D413" i="28"/>
  <c r="D412" i="28"/>
  <c r="D411" i="28"/>
  <c r="D410" i="28"/>
  <c r="D409" i="28"/>
  <c r="D408" i="28"/>
  <c r="D407" i="28"/>
  <c r="D406" i="28"/>
  <c r="D405" i="28"/>
  <c r="D404" i="28"/>
  <c r="D403" i="28"/>
  <c r="D402" i="28"/>
  <c r="D401" i="28"/>
  <c r="D400" i="28"/>
  <c r="D399" i="28"/>
  <c r="D398" i="28"/>
  <c r="D397" i="28"/>
  <c r="D396" i="28"/>
  <c r="D395" i="28"/>
  <c r="D394" i="28"/>
  <c r="D393" i="28"/>
  <c r="D392" i="28"/>
  <c r="D391" i="28"/>
  <c r="D390" i="28"/>
  <c r="D389" i="28"/>
  <c r="D388" i="28"/>
  <c r="D387" i="28"/>
  <c r="D386" i="28"/>
  <c r="D385" i="28"/>
  <c r="D384" i="28"/>
  <c r="D383" i="28"/>
  <c r="D382" i="28"/>
  <c r="D381" i="28"/>
  <c r="D380" i="28"/>
  <c r="D379" i="28"/>
  <c r="D378" i="28"/>
  <c r="D377" i="28"/>
  <c r="D376" i="28"/>
  <c r="D375" i="28"/>
  <c r="D374" i="28"/>
  <c r="D373" i="28"/>
  <c r="D372" i="28"/>
  <c r="D371" i="28"/>
  <c r="D370" i="28"/>
  <c r="D369" i="28"/>
  <c r="D368" i="28"/>
  <c r="D367" i="28"/>
  <c r="D366" i="28"/>
  <c r="D365" i="28"/>
  <c r="D364" i="28"/>
  <c r="D363" i="28"/>
  <c r="D362" i="28"/>
  <c r="D361" i="28"/>
  <c r="D360" i="28"/>
  <c r="D359" i="28"/>
  <c r="D358" i="28"/>
  <c r="D357" i="28"/>
  <c r="D356" i="28"/>
  <c r="D355" i="28"/>
  <c r="D354" i="28"/>
  <c r="D353" i="28"/>
  <c r="D352" i="28"/>
  <c r="D351" i="28"/>
  <c r="D350" i="28"/>
  <c r="D349" i="28"/>
  <c r="D348" i="28"/>
  <c r="D347" i="28"/>
  <c r="D346" i="28"/>
  <c r="D345" i="28"/>
  <c r="D344" i="28"/>
  <c r="D343" i="28"/>
  <c r="D342" i="28"/>
  <c r="D341" i="28"/>
  <c r="D340" i="28"/>
  <c r="D339" i="28"/>
  <c r="D338" i="28"/>
  <c r="D337" i="28"/>
  <c r="D336" i="28"/>
  <c r="D335" i="28"/>
  <c r="D334" i="28"/>
  <c r="D333" i="28"/>
  <c r="D332" i="28"/>
  <c r="D331" i="28"/>
  <c r="D330" i="28"/>
  <c r="D329" i="28"/>
  <c r="D328" i="28"/>
  <c r="D327" i="28"/>
  <c r="D326" i="28"/>
  <c r="D325" i="28"/>
  <c r="D324" i="28"/>
  <c r="D323" i="28"/>
  <c r="D322" i="28"/>
  <c r="D321" i="28"/>
  <c r="D320" i="28"/>
  <c r="D319" i="28"/>
  <c r="D318" i="28"/>
  <c r="D317" i="28"/>
  <c r="D316" i="28"/>
  <c r="D315" i="28"/>
  <c r="D314" i="28"/>
  <c r="D313" i="28"/>
  <c r="D312" i="28"/>
  <c r="D311" i="28"/>
  <c r="D310" i="28"/>
  <c r="D309" i="28"/>
  <c r="D308" i="28"/>
  <c r="D307" i="28"/>
  <c r="D306" i="28"/>
  <c r="D305" i="28"/>
  <c r="D304" i="28"/>
  <c r="D303" i="28"/>
  <c r="D302" i="28"/>
  <c r="D301" i="28"/>
  <c r="D300" i="28"/>
  <c r="D299" i="28"/>
  <c r="D298" i="28"/>
  <c r="D297" i="28"/>
  <c r="D296" i="28"/>
  <c r="D295" i="28"/>
  <c r="D294" i="28"/>
  <c r="D293" i="28"/>
  <c r="D292" i="28"/>
  <c r="D291" i="28"/>
  <c r="D290" i="28"/>
  <c r="D289" i="28"/>
  <c r="D288" i="28"/>
  <c r="D287" i="28"/>
  <c r="D286" i="28"/>
  <c r="D285" i="28"/>
  <c r="D284" i="28"/>
  <c r="D283" i="28"/>
  <c r="D282" i="28"/>
  <c r="D281" i="28"/>
  <c r="D280" i="28"/>
  <c r="D279" i="28"/>
  <c r="D278" i="28"/>
  <c r="D277" i="28"/>
  <c r="D276" i="28"/>
  <c r="D275" i="28"/>
  <c r="D274" i="28"/>
  <c r="D273" i="28"/>
  <c r="D272" i="28"/>
  <c r="D271" i="28"/>
  <c r="D270" i="28"/>
  <c r="D269" i="28"/>
  <c r="D268" i="28"/>
  <c r="D267" i="28"/>
  <c r="D266" i="28"/>
  <c r="D265" i="28"/>
  <c r="D264" i="28"/>
  <c r="D263" i="28"/>
  <c r="D262" i="28"/>
  <c r="D261" i="28"/>
  <c r="D260" i="28"/>
  <c r="D259" i="28"/>
  <c r="D258" i="28"/>
  <c r="D257" i="28"/>
  <c r="D256" i="28"/>
  <c r="D255" i="28"/>
  <c r="D254" i="28"/>
  <c r="D253" i="28"/>
  <c r="D252" i="28"/>
  <c r="D251" i="28"/>
  <c r="D250" i="28"/>
  <c r="D249" i="28"/>
  <c r="D248" i="28"/>
  <c r="D247" i="28"/>
  <c r="D246" i="28"/>
  <c r="D245" i="28"/>
  <c r="D244" i="28"/>
  <c r="D243" i="28"/>
  <c r="D242" i="28"/>
  <c r="D241" i="28"/>
  <c r="D240" i="28"/>
  <c r="D239" i="28"/>
  <c r="D238" i="28"/>
  <c r="D237" i="28"/>
  <c r="D236" i="28"/>
  <c r="D235" i="28"/>
  <c r="D234" i="28"/>
  <c r="D233" i="28"/>
  <c r="D232" i="28"/>
  <c r="D231" i="28"/>
  <c r="D230" i="28"/>
  <c r="D229" i="28"/>
  <c r="D228" i="28"/>
  <c r="D227" i="28"/>
  <c r="D226" i="28"/>
  <c r="D225" i="28"/>
  <c r="D224" i="28"/>
  <c r="D223" i="28"/>
  <c r="D222" i="28"/>
  <c r="D221" i="28"/>
  <c r="D220" i="28"/>
  <c r="D219" i="28"/>
  <c r="D218" i="28"/>
  <c r="D217" i="28"/>
  <c r="D216" i="28"/>
  <c r="D215" i="28"/>
  <c r="D214" i="28"/>
  <c r="D213" i="28"/>
  <c r="D212" i="28"/>
  <c r="D211" i="28"/>
  <c r="D210" i="28"/>
  <c r="D209" i="28"/>
  <c r="D208" i="28"/>
  <c r="D207" i="28"/>
  <c r="D206" i="28"/>
  <c r="D205" i="28"/>
  <c r="D204" i="28"/>
  <c r="D203" i="28"/>
  <c r="D202" i="28"/>
  <c r="D201" i="28"/>
  <c r="D200" i="28"/>
  <c r="D199" i="28"/>
  <c r="D198" i="28"/>
  <c r="D197" i="28"/>
  <c r="D196" i="28"/>
  <c r="D195" i="28"/>
  <c r="D194" i="28"/>
  <c r="D193" i="28"/>
  <c r="D192" i="28"/>
  <c r="D191" i="28"/>
  <c r="D190" i="28"/>
  <c r="D189" i="28"/>
  <c r="D188" i="28"/>
  <c r="D187" i="28"/>
  <c r="D186" i="28"/>
  <c r="D185" i="28"/>
  <c r="D184" i="28"/>
  <c r="D183" i="28"/>
  <c r="D182" i="28"/>
  <c r="D181" i="28"/>
  <c r="D180" i="28"/>
  <c r="D179" i="28"/>
  <c r="D178" i="28"/>
  <c r="D177" i="28"/>
  <c r="D176" i="28"/>
  <c r="D175" i="28"/>
  <c r="D174" i="28"/>
  <c r="D173" i="28"/>
  <c r="D172" i="28"/>
  <c r="D171" i="28"/>
  <c r="D170" i="28"/>
  <c r="D169" i="28"/>
  <c r="D168" i="28"/>
  <c r="D167" i="28"/>
  <c r="D166" i="28"/>
  <c r="D165" i="28"/>
  <c r="D164" i="28"/>
  <c r="D163" i="28"/>
  <c r="D162" i="28"/>
  <c r="D161" i="28"/>
  <c r="D160" i="28"/>
  <c r="D159" i="28"/>
  <c r="D158" i="28"/>
  <c r="D157" i="28"/>
  <c r="D156" i="28"/>
  <c r="D155" i="28"/>
  <c r="D154" i="28"/>
  <c r="D153" i="28"/>
  <c r="D152" i="28"/>
  <c r="D151" i="28"/>
  <c r="D150" i="28"/>
  <c r="D149" i="28"/>
  <c r="D148" i="28"/>
  <c r="D147" i="28"/>
  <c r="D146" i="28"/>
  <c r="D145" i="28"/>
  <c r="D144" i="28"/>
  <c r="D143" i="28"/>
  <c r="D142" i="28"/>
  <c r="D141" i="28"/>
  <c r="D140" i="28"/>
  <c r="D139" i="28"/>
  <c r="D138" i="28"/>
  <c r="D137" i="28"/>
  <c r="D136" i="28"/>
  <c r="D135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D8" i="28"/>
  <c r="D7" i="28"/>
  <c r="D6" i="28"/>
  <c r="D5" i="28"/>
  <c r="E108" i="28"/>
  <c r="E107" i="28"/>
  <c r="E5" i="28"/>
  <c r="B5" i="37344"/>
  <c r="B6" i="37344"/>
  <c r="B7" i="37344"/>
  <c r="B8" i="37344"/>
  <c r="B9" i="37344"/>
  <c r="B10" i="37344"/>
  <c r="B11" i="37344"/>
  <c r="B12" i="37344"/>
  <c r="B13" i="37344"/>
  <c r="B14" i="37344"/>
  <c r="B4" i="37344"/>
  <c r="B3" i="37344"/>
  <c r="C6" i="37337"/>
  <c r="B3" i="37334"/>
  <c r="B5" i="37334"/>
  <c r="B2" i="37334"/>
  <c r="E6" i="37334"/>
  <c r="C8" i="37334"/>
  <c r="C5" i="37334"/>
  <c r="C9" i="37334"/>
  <c r="B12" i="37343"/>
  <c r="C12" i="37343"/>
  <c r="B11" i="37343"/>
  <c r="B13" i="37343"/>
  <c r="C13" i="37343"/>
  <c r="C3" i="37343"/>
  <c r="B16" i="37343"/>
  <c r="C15" i="37337"/>
  <c r="C3" i="37337"/>
  <c r="B11" i="37337"/>
  <c r="B13" i="37337"/>
  <c r="B12" i="37337"/>
  <c r="C11" i="37337"/>
  <c r="C7" i="37337"/>
  <c r="D13" i="37343"/>
  <c r="D11" i="37337"/>
  <c r="D12" i="37343"/>
  <c r="D12" i="37337"/>
  <c r="D15" i="37343"/>
  <c r="C24" i="37343"/>
  <c r="D11" i="37343"/>
  <c r="D13" i="37337"/>
  <c r="D16" i="37343"/>
  <c r="D10" i="37343"/>
  <c r="C23" i="37343"/>
  <c r="C20" i="37343"/>
  <c r="B6" i="37341"/>
  <c r="B7" i="37341"/>
  <c r="B8" i="37341"/>
  <c r="C8" i="37341"/>
  <c r="C7" i="37341"/>
  <c r="C6" i="37341"/>
  <c r="B3" i="37339"/>
  <c r="B7" i="37339"/>
  <c r="B8" i="37339"/>
  <c r="B3" i="37332"/>
  <c r="B11" i="37338"/>
  <c r="F15" i="37338"/>
  <c r="B6" i="37338"/>
  <c r="D15" i="37338"/>
  <c r="B16" i="37337"/>
  <c r="B11" i="37336"/>
  <c r="C17" i="37336"/>
  <c r="B5" i="37336"/>
  <c r="C16" i="37336"/>
  <c r="B17" i="32"/>
  <c r="B9" i="32"/>
  <c r="B18" i="32"/>
  <c r="B25" i="32"/>
  <c r="B27" i="32"/>
  <c r="B5" i="32"/>
  <c r="B12" i="32"/>
  <c r="B7" i="37332"/>
  <c r="B8" i="37332"/>
  <c r="B9" i="37335"/>
  <c r="B8" i="37335"/>
  <c r="B8" i="37334"/>
  <c r="D16" i="37336"/>
  <c r="C7" i="37332"/>
  <c r="C8" i="37339"/>
  <c r="C9" i="37335"/>
  <c r="C8" i="37335"/>
  <c r="C11" i="37336"/>
  <c r="C5" i="37336"/>
  <c r="C5" i="32"/>
  <c r="C17" i="32"/>
  <c r="C7" i="37339"/>
  <c r="D16" i="37337"/>
  <c r="D15" i="37337"/>
  <c r="C3" i="37332"/>
  <c r="D17" i="37336"/>
  <c r="C8" i="37332"/>
  <c r="C10" i="32"/>
  <c r="C13" i="32"/>
  <c r="C3" i="37339"/>
  <c r="D18" i="37336"/>
  <c r="C25" i="32"/>
  <c r="C27" i="32"/>
  <c r="C19" i="32"/>
  <c r="C12" i="32"/>
  <c r="B9" i="37334"/>
  <c r="C18" i="37336"/>
  <c r="B19" i="32"/>
  <c r="B15" i="37338"/>
  <c r="B10" i="32"/>
  <c r="B13" i="32"/>
  <c r="C12" i="37337"/>
  <c r="C13" i="37337"/>
  <c r="C16" i="37337"/>
  <c r="C15" i="37343"/>
  <c r="C11" i="37343"/>
  <c r="C16" i="37343"/>
  <c r="B20" i="37343"/>
  <c r="B24" i="37343"/>
  <c r="B23" i="37343"/>
  <c r="C10" i="37343"/>
  <c r="F19" i="37343"/>
</calcChain>
</file>

<file path=xl/sharedStrings.xml><?xml version="1.0" encoding="utf-8"?>
<sst xmlns="http://schemas.openxmlformats.org/spreadsheetml/2006/main" count="1073" uniqueCount="577">
  <si>
    <t>Palm</t>
  </si>
  <si>
    <t xml:space="preserve">     Price per share</t>
  </si>
  <si>
    <t xml:space="preserve">     Market value</t>
  </si>
  <si>
    <t>Date</t>
  </si>
  <si>
    <t>3Com</t>
  </si>
  <si>
    <t xml:space="preserve">     Number of shares outstanding</t>
  </si>
  <si>
    <t>Value of Palm stock held by 3Com (94.3%)</t>
  </si>
  <si>
    <t>Value of non-Palm 3Com activities</t>
  </si>
  <si>
    <t>Cash and equivalents</t>
  </si>
  <si>
    <t>Short-term investments</t>
  </si>
  <si>
    <t xml:space="preserve">          Profit</t>
  </si>
  <si>
    <t>Minimum logical value of 3Com shares, compared to Palm</t>
  </si>
  <si>
    <t xml:space="preserve">     Number of shares of Palm held by 3Com</t>
  </si>
  <si>
    <t xml:space="preserve">     Number of 3Com shares</t>
  </si>
  <si>
    <t xml:space="preserve">     Number of Palm shares per 3Com share</t>
  </si>
  <si>
    <t>Cash and investments per 3Com share</t>
  </si>
  <si>
    <t xml:space="preserve">          Suppose Palm price is</t>
  </si>
  <si>
    <t>3COM AND PALM:  ARBITRAGING THE MISPRICING</t>
  </si>
  <si>
    <t>2-Mar-00</t>
  </si>
  <si>
    <t>3-Mar-00</t>
  </si>
  <si>
    <t>6-Mar-00</t>
  </si>
  <si>
    <t>7-Mar-00</t>
  </si>
  <si>
    <t>8-Mar-00</t>
  </si>
  <si>
    <t>9-Mar-00</t>
  </si>
  <si>
    <t>10-Mar-00</t>
  </si>
  <si>
    <t>13-Mar-00</t>
  </si>
  <si>
    <t>14-Mar-00</t>
  </si>
  <si>
    <t>15-Mar-00</t>
  </si>
  <si>
    <t>16-Mar-00</t>
  </si>
  <si>
    <t>17-Mar-00</t>
  </si>
  <si>
    <t>20-Mar-00</t>
  </si>
  <si>
    <t>21-Mar-00</t>
  </si>
  <si>
    <t>22-Mar-00</t>
  </si>
  <si>
    <t>23-Mar-00</t>
  </si>
  <si>
    <t>24-Mar-00</t>
  </si>
  <si>
    <t>27-Mar-00</t>
  </si>
  <si>
    <t>28-Mar-00</t>
  </si>
  <si>
    <t>29-Mar-00</t>
  </si>
  <si>
    <t>30-Mar-00</t>
  </si>
  <si>
    <t>31-Mar-00</t>
  </si>
  <si>
    <t>3-Apr-00</t>
  </si>
  <si>
    <t>4-Apr-00</t>
  </si>
  <si>
    <t>5-Apr-00</t>
  </si>
  <si>
    <t>6-Apr-00</t>
  </si>
  <si>
    <t>7-Apr-00</t>
  </si>
  <si>
    <t>10-Apr-00</t>
  </si>
  <si>
    <t>11-Apr-00</t>
  </si>
  <si>
    <t>12-Apr-00</t>
  </si>
  <si>
    <t>13-Apr-00</t>
  </si>
  <si>
    <t>14-Apr-00</t>
  </si>
  <si>
    <t>17-Apr-00</t>
  </si>
  <si>
    <t>18-Apr-00</t>
  </si>
  <si>
    <t>19-Apr-00</t>
  </si>
  <si>
    <t>20-Apr-00</t>
  </si>
  <si>
    <t>24-Apr-00</t>
  </si>
  <si>
    <t>25-Apr-00</t>
  </si>
  <si>
    <t>26-Apr-00</t>
  </si>
  <si>
    <t>27-Apr-00</t>
  </si>
  <si>
    <t>28-Apr-00</t>
  </si>
  <si>
    <t>1-May-00</t>
  </si>
  <si>
    <t>2-May-00</t>
  </si>
  <si>
    <t>3-May-00</t>
  </si>
  <si>
    <t>4-May-00</t>
  </si>
  <si>
    <t>5-May-00</t>
  </si>
  <si>
    <t>8-May-00</t>
  </si>
  <si>
    <t>9-May-00</t>
  </si>
  <si>
    <t>10-May-00</t>
  </si>
  <si>
    <t>11-May-00</t>
  </si>
  <si>
    <t>12-May-00</t>
  </si>
  <si>
    <t>15-May-00</t>
  </si>
  <si>
    <t>16-May-00</t>
  </si>
  <si>
    <t>17-May-00</t>
  </si>
  <si>
    <t>18-May-00</t>
  </si>
  <si>
    <t>19-May-00</t>
  </si>
  <si>
    <t>22-May-00</t>
  </si>
  <si>
    <t>23-May-00</t>
  </si>
  <si>
    <t>24-May-00</t>
  </si>
  <si>
    <t>25-May-00</t>
  </si>
  <si>
    <t>26-May-00</t>
  </si>
  <si>
    <t>30-May-00</t>
  </si>
  <si>
    <t>31-May-00</t>
  </si>
  <si>
    <t>1-Jun-00</t>
  </si>
  <si>
    <t>2-Jun-00</t>
  </si>
  <si>
    <t>5-Jun-00</t>
  </si>
  <si>
    <t>6-Jun-00</t>
  </si>
  <si>
    <t>7-Jun-00</t>
  </si>
  <si>
    <t>8-Jun-00</t>
  </si>
  <si>
    <t>9-Jun-00</t>
  </si>
  <si>
    <t>12-Jun-00</t>
  </si>
  <si>
    <t>13-Jun-00</t>
  </si>
  <si>
    <t>14-Jun-00</t>
  </si>
  <si>
    <t>15-Jun-00</t>
  </si>
  <si>
    <t>16-Jun-00</t>
  </si>
  <si>
    <t>19-Jun-00</t>
  </si>
  <si>
    <t>20-Jun-00</t>
  </si>
  <si>
    <t>21-Jun-00</t>
  </si>
  <si>
    <t>22-Jun-00</t>
  </si>
  <si>
    <t>23-Jun-00</t>
  </si>
  <si>
    <t>26-Jun-00</t>
  </si>
  <si>
    <t>27-Jun-00</t>
  </si>
  <si>
    <t>28-Jun-00</t>
  </si>
  <si>
    <t>29-Jun-00</t>
  </si>
  <si>
    <t>30-Jun-00</t>
  </si>
  <si>
    <t>3-Jul-00</t>
  </si>
  <si>
    <t>5-Jul-00</t>
  </si>
  <si>
    <t>6-Jul-00</t>
  </si>
  <si>
    <t>7-Jul-00</t>
  </si>
  <si>
    <t>10-Jul-00</t>
  </si>
  <si>
    <t>11-Jul-00</t>
  </si>
  <si>
    <t>12-Jul-00</t>
  </si>
  <si>
    <t>13-Jul-00</t>
  </si>
  <si>
    <t>14-Jul-00</t>
  </si>
  <si>
    <t>17-Jul-00</t>
  </si>
  <si>
    <t>18-Jul-00</t>
  </si>
  <si>
    <t>19-Jul-00</t>
  </si>
  <si>
    <t>20-Jul-00</t>
  </si>
  <si>
    <t>21-Jul-00</t>
  </si>
  <si>
    <t>24-Jul-00</t>
  </si>
  <si>
    <t>25-Jul-00</t>
  </si>
  <si>
    <t>26-Jul-00</t>
  </si>
  <si>
    <t>27-Jul-00</t>
  </si>
  <si>
    <t>28-Jul-00</t>
  </si>
  <si>
    <t>31-Jul-00</t>
  </si>
  <si>
    <t>1-Aug-00</t>
  </si>
  <si>
    <t>2-Aug-00</t>
  </si>
  <si>
    <t>3-Aug-00</t>
  </si>
  <si>
    <t>4-Aug-00</t>
  </si>
  <si>
    <t>7-Aug-00</t>
  </si>
  <si>
    <t>8-Aug-00</t>
  </si>
  <si>
    <t>9-Aug-00</t>
  </si>
  <si>
    <t>10-Aug-00</t>
  </si>
  <si>
    <t>11-Aug-00</t>
  </si>
  <si>
    <t>14-Aug-00</t>
  </si>
  <si>
    <t>15-Aug-00</t>
  </si>
  <si>
    <t>16-Aug-00</t>
  </si>
  <si>
    <t>17-Aug-00</t>
  </si>
  <si>
    <t>18-Aug-00</t>
  </si>
  <si>
    <t>21-Aug-00</t>
  </si>
  <si>
    <t>22-Aug-00</t>
  </si>
  <si>
    <t>23-Aug-00</t>
  </si>
  <si>
    <t>24-Aug-00</t>
  </si>
  <si>
    <t>25-Aug-00</t>
  </si>
  <si>
    <t>28-Aug-00</t>
  </si>
  <si>
    <t>29-Aug-00</t>
  </si>
  <si>
    <t>30-Aug-00</t>
  </si>
  <si>
    <t>31-Aug-00</t>
  </si>
  <si>
    <t>1-Sep-00</t>
  </si>
  <si>
    <t>5-Sep-00</t>
  </si>
  <si>
    <t>6-Sep-00</t>
  </si>
  <si>
    <t>7-Sep-00</t>
  </si>
  <si>
    <t>8-Sep-00</t>
  </si>
  <si>
    <t>11-Sep-00</t>
  </si>
  <si>
    <t>12-Sep-00</t>
  </si>
  <si>
    <t>13-Sep-00</t>
  </si>
  <si>
    <t>14-Sep-00</t>
  </si>
  <si>
    <t>15-Sep-00</t>
  </si>
  <si>
    <t>18-Sep-00</t>
  </si>
  <si>
    <t>19-Sep-00</t>
  </si>
  <si>
    <t>20-Sep-00</t>
  </si>
  <si>
    <t>21-Sep-00</t>
  </si>
  <si>
    <t>22-Sep-00</t>
  </si>
  <si>
    <t>25-Sep-00</t>
  </si>
  <si>
    <t>26-Sep-00</t>
  </si>
  <si>
    <t>27-Sep-00</t>
  </si>
  <si>
    <t>28-Sep-00</t>
  </si>
  <si>
    <t>29-Sep-00</t>
  </si>
  <si>
    <t>2-Oct-00</t>
  </si>
  <si>
    <t>3-Oct-00</t>
  </si>
  <si>
    <t>4-Oct-00</t>
  </si>
  <si>
    <t>5-Oct-00</t>
  </si>
  <si>
    <t>6-Oct-00</t>
  </si>
  <si>
    <t>9-Oct-00</t>
  </si>
  <si>
    <t>10-Oct-00</t>
  </si>
  <si>
    <t>11-Oct-00</t>
  </si>
  <si>
    <t>12-Oct-00</t>
  </si>
  <si>
    <t>13-Oct-00</t>
  </si>
  <si>
    <t>16-Oct-00</t>
  </si>
  <si>
    <t>17-Oct-00</t>
  </si>
  <si>
    <t>18-Oct-00</t>
  </si>
  <si>
    <t>19-Oct-00</t>
  </si>
  <si>
    <t>20-Oct-00</t>
  </si>
  <si>
    <t>23-Oct-00</t>
  </si>
  <si>
    <t>24-Oct-00</t>
  </si>
  <si>
    <t>25-Oct-00</t>
  </si>
  <si>
    <t>26-Oct-00</t>
  </si>
  <si>
    <t>27-Oct-00</t>
  </si>
  <si>
    <t>30-Oct-00</t>
  </si>
  <si>
    <t>31-Oct-00</t>
  </si>
  <si>
    <t>1-Nov-00</t>
  </si>
  <si>
    <t>2-Nov-00</t>
  </si>
  <si>
    <t>3-Nov-00</t>
  </si>
  <si>
    <t>6-Nov-00</t>
  </si>
  <si>
    <t>7-Nov-00</t>
  </si>
  <si>
    <t>8-Nov-00</t>
  </si>
  <si>
    <t>9-Nov-00</t>
  </si>
  <si>
    <t>10-Nov-00</t>
  </si>
  <si>
    <t>13-Nov-00</t>
  </si>
  <si>
    <t>14-Nov-00</t>
  </si>
  <si>
    <t>15-Nov-00</t>
  </si>
  <si>
    <t>16-Nov-00</t>
  </si>
  <si>
    <t>17-Nov-00</t>
  </si>
  <si>
    <t>20-Nov-00</t>
  </si>
  <si>
    <t>21-Nov-00</t>
  </si>
  <si>
    <t>22-Nov-00</t>
  </si>
  <si>
    <t>24-Nov-00</t>
  </si>
  <si>
    <t>27-Nov-00</t>
  </si>
  <si>
    <t>28-Nov-00</t>
  </si>
  <si>
    <t>29-Nov-00</t>
  </si>
  <si>
    <t>30-Nov-00</t>
  </si>
  <si>
    <t>1-Dec-00</t>
  </si>
  <si>
    <t>4-Dec-00</t>
  </si>
  <si>
    <t>5-Dec-00</t>
  </si>
  <si>
    <t>6-Dec-00</t>
  </si>
  <si>
    <t>7-Dec-00</t>
  </si>
  <si>
    <t>8-Dec-00</t>
  </si>
  <si>
    <t>11-Dec-00</t>
  </si>
  <si>
    <t>12-Dec-00</t>
  </si>
  <si>
    <t>13-Dec-00</t>
  </si>
  <si>
    <t>14-Dec-00</t>
  </si>
  <si>
    <t>15-Dec-00</t>
  </si>
  <si>
    <t>18-Dec-00</t>
  </si>
  <si>
    <t>19-Dec-00</t>
  </si>
  <si>
    <t>20-Dec-00</t>
  </si>
  <si>
    <t>21-Dec-00</t>
  </si>
  <si>
    <t>22-Dec-00</t>
  </si>
  <si>
    <t>26-Dec-00</t>
  </si>
  <si>
    <t>27-Dec-00</t>
  </si>
  <si>
    <t>28-Dec-00</t>
  </si>
  <si>
    <t>29-Dec-00</t>
  </si>
  <si>
    <t>2-Jan-01</t>
  </si>
  <si>
    <t>3-Jan-01</t>
  </si>
  <si>
    <t>4-Jan-01</t>
  </si>
  <si>
    <t>5-Jan-01</t>
  </si>
  <si>
    <t>8-Jan-01</t>
  </si>
  <si>
    <t>9-Jan-01</t>
  </si>
  <si>
    <t>10-Jan-01</t>
  </si>
  <si>
    <t>11-Jan-01</t>
  </si>
  <si>
    <t>12-Jan-01</t>
  </si>
  <si>
    <t>16-Jan-01</t>
  </si>
  <si>
    <t>17-Jan-01</t>
  </si>
  <si>
    <t>18-Jan-01</t>
  </si>
  <si>
    <t>19-Jan-01</t>
  </si>
  <si>
    <t>22-Jan-01</t>
  </si>
  <si>
    <t>23-Jan-01</t>
  </si>
  <si>
    <t>24-Jan-01</t>
  </si>
  <si>
    <t>25-Jan-01</t>
  </si>
  <si>
    <t>26-Jan-01</t>
  </si>
  <si>
    <t>29-Jan-01</t>
  </si>
  <si>
    <t>30-Jan-01</t>
  </si>
  <si>
    <t>31-Jan-01</t>
  </si>
  <si>
    <t>1-Feb-01</t>
  </si>
  <si>
    <t>2-Feb-01</t>
  </si>
  <si>
    <t>5-Feb-01</t>
  </si>
  <si>
    <t>6-Feb-01</t>
  </si>
  <si>
    <t>7-Feb-01</t>
  </si>
  <si>
    <t>8-Feb-01</t>
  </si>
  <si>
    <t>9-Feb-01</t>
  </si>
  <si>
    <t>12-Feb-01</t>
  </si>
  <si>
    <t>13-Feb-01</t>
  </si>
  <si>
    <t>14-Feb-01</t>
  </si>
  <si>
    <t>15-Feb-01</t>
  </si>
  <si>
    <t>16-Feb-01</t>
  </si>
  <si>
    <t>20-Feb-01</t>
  </si>
  <si>
    <t>21-Feb-01</t>
  </si>
  <si>
    <t>22-Feb-01</t>
  </si>
  <si>
    <t>23-Feb-01</t>
  </si>
  <si>
    <t>26-Feb-01</t>
  </si>
  <si>
    <t>27-Feb-01</t>
  </si>
  <si>
    <t>28-Feb-01</t>
  </si>
  <si>
    <t>1-Mar-01</t>
  </si>
  <si>
    <t>2-Mar-01</t>
  </si>
  <si>
    <t>5-Mar-01</t>
  </si>
  <si>
    <t>6-Mar-01</t>
  </si>
  <si>
    <t>7-Mar-01</t>
  </si>
  <si>
    <t>8-Mar-01</t>
  </si>
  <si>
    <t>9-Mar-01</t>
  </si>
  <si>
    <t>12-Mar-01</t>
  </si>
  <si>
    <t>13-Mar-01</t>
  </si>
  <si>
    <t>14-Mar-01</t>
  </si>
  <si>
    <t>15-Mar-01</t>
  </si>
  <si>
    <t>16-Mar-01</t>
  </si>
  <si>
    <t>19-Mar-01</t>
  </si>
  <si>
    <t>20-Mar-01</t>
  </si>
  <si>
    <t>21-Mar-01</t>
  </si>
  <si>
    <t>22-Mar-01</t>
  </si>
  <si>
    <t>23-Mar-01</t>
  </si>
  <si>
    <t>26-Mar-01</t>
  </si>
  <si>
    <t>27-Mar-01</t>
  </si>
  <si>
    <t>28-Mar-01</t>
  </si>
  <si>
    <t>29-Mar-01</t>
  </si>
  <si>
    <t>30-Mar-01</t>
  </si>
  <si>
    <t>2-Apr-01</t>
  </si>
  <si>
    <t>3-Apr-01</t>
  </si>
  <si>
    <t>4-Apr-01</t>
  </si>
  <si>
    <t>5-Apr-01</t>
  </si>
  <si>
    <t>6-Apr-01</t>
  </si>
  <si>
    <t>9-Apr-01</t>
  </si>
  <si>
    <t>10-Apr-01</t>
  </si>
  <si>
    <t>11-Apr-01</t>
  </si>
  <si>
    <t>12-Apr-01</t>
  </si>
  <si>
    <t>16-Apr-01</t>
  </si>
  <si>
    <t>17-Apr-01</t>
  </si>
  <si>
    <t>18-Apr-01</t>
  </si>
  <si>
    <t>19-Apr-01</t>
  </si>
  <si>
    <t>20-Apr-01</t>
  </si>
  <si>
    <t>23-Apr-01</t>
  </si>
  <si>
    <t>24-Apr-01</t>
  </si>
  <si>
    <t>25-Apr-01</t>
  </si>
  <si>
    <t>26-Apr-01</t>
  </si>
  <si>
    <t>27-Apr-01</t>
  </si>
  <si>
    <t>30-Apr-01</t>
  </si>
  <si>
    <t>1-May-01</t>
  </si>
  <si>
    <t>2-May-01</t>
  </si>
  <si>
    <t>3-May-01</t>
  </si>
  <si>
    <t>4-May-01</t>
  </si>
  <si>
    <t>7-May-01</t>
  </si>
  <si>
    <t>8-May-01</t>
  </si>
  <si>
    <t>9-May-01</t>
  </si>
  <si>
    <t>10-May-01</t>
  </si>
  <si>
    <t>11-May-01</t>
  </si>
  <si>
    <t>14-May-01</t>
  </si>
  <si>
    <t>15-May-01</t>
  </si>
  <si>
    <t>16-May-01</t>
  </si>
  <si>
    <t>17-May-01</t>
  </si>
  <si>
    <t>18-May-01</t>
  </si>
  <si>
    <t>21-May-01</t>
  </si>
  <si>
    <t>22-May-01</t>
  </si>
  <si>
    <t>23-May-01</t>
  </si>
  <si>
    <t>24-May-01</t>
  </si>
  <si>
    <t>25-May-01</t>
  </si>
  <si>
    <t>29-May-01</t>
  </si>
  <si>
    <t>30-May-01</t>
  </si>
  <si>
    <t>31-May-01</t>
  </si>
  <si>
    <t>1-Jun-01</t>
  </si>
  <si>
    <t>4-Jun-01</t>
  </si>
  <si>
    <t>5-Jun-01</t>
  </si>
  <si>
    <t>6-Jun-01</t>
  </si>
  <si>
    <t>7-Jun-01</t>
  </si>
  <si>
    <t>8-Jun-01</t>
  </si>
  <si>
    <t>11-Jun-01</t>
  </si>
  <si>
    <t>12-Jun-01</t>
  </si>
  <si>
    <t>13-Jun-01</t>
  </si>
  <si>
    <t>14-Jun-01</t>
  </si>
  <si>
    <t>15-Jun-01</t>
  </si>
  <si>
    <t>18-Jun-01</t>
  </si>
  <si>
    <t>19-Jun-01</t>
  </si>
  <si>
    <t>20-Jun-01</t>
  </si>
  <si>
    <t>21-Jun-01</t>
  </si>
  <si>
    <t>22-Jun-01</t>
  </si>
  <si>
    <t>25-Jun-01</t>
  </si>
  <si>
    <t>26-Jun-01</t>
  </si>
  <si>
    <t>27-Jun-01</t>
  </si>
  <si>
    <t>28-Jun-01</t>
  </si>
  <si>
    <t>29-Jun-01</t>
  </si>
  <si>
    <t>2-Jul-01</t>
  </si>
  <si>
    <t>3-Jul-01</t>
  </si>
  <si>
    <t>5-Jul-01</t>
  </si>
  <si>
    <t>6-Jul-01</t>
  </si>
  <si>
    <t>9-Jul-01</t>
  </si>
  <si>
    <t>10-Jul-01</t>
  </si>
  <si>
    <t>11-Jul-01</t>
  </si>
  <si>
    <t>12-Jul-01</t>
  </si>
  <si>
    <t>13-Jul-01</t>
  </si>
  <si>
    <t>16-Jul-01</t>
  </si>
  <si>
    <t>17-Jul-01</t>
  </si>
  <si>
    <t>18-Jul-01</t>
  </si>
  <si>
    <t>19-Jul-01</t>
  </si>
  <si>
    <t>20-Jul-01</t>
  </si>
  <si>
    <t>23-Jul-01</t>
  </si>
  <si>
    <t>24-Jul-01</t>
  </si>
  <si>
    <t>25-Jul-01</t>
  </si>
  <si>
    <t>26-Jul-01</t>
  </si>
  <si>
    <t>27-Jul-01</t>
  </si>
  <si>
    <t>30-Jul-01</t>
  </si>
  <si>
    <t>31-Jul-01</t>
  </si>
  <si>
    <t>1-Aug-01</t>
  </si>
  <si>
    <t>2-Aug-01</t>
  </si>
  <si>
    <t>3-Aug-01</t>
  </si>
  <si>
    <t>6-Aug-01</t>
  </si>
  <si>
    <t>7-Aug-01</t>
  </si>
  <si>
    <t>8-Aug-01</t>
  </si>
  <si>
    <t>9-Aug-01</t>
  </si>
  <si>
    <t>10-Aug-01</t>
  </si>
  <si>
    <t>13-Aug-01</t>
  </si>
  <si>
    <t>14-Aug-01</t>
  </si>
  <si>
    <t>15-Aug-01</t>
  </si>
  <si>
    <t>16-Aug-01</t>
  </si>
  <si>
    <t>17-Aug-01</t>
  </si>
  <si>
    <t>20-Aug-01</t>
  </si>
  <si>
    <t>21-Aug-01</t>
  </si>
  <si>
    <t>22-Aug-01</t>
  </si>
  <si>
    <t>23-Aug-01</t>
  </si>
  <si>
    <t>24-Aug-01</t>
  </si>
  <si>
    <t>27-Aug-01</t>
  </si>
  <si>
    <t>28-Aug-01</t>
  </si>
  <si>
    <t>29-Aug-01</t>
  </si>
  <si>
    <t>30-Aug-01</t>
  </si>
  <si>
    <t>31-Aug-01</t>
  </si>
  <si>
    <t>4-Sep-01</t>
  </si>
  <si>
    <t>5-Sep-01</t>
  </si>
  <si>
    <t>6-Sep-01</t>
  </si>
  <si>
    <t>7-Sep-01</t>
  </si>
  <si>
    <t>10-Sep-01</t>
  </si>
  <si>
    <t>17-Sep-01</t>
  </si>
  <si>
    <t>18-Sep-01</t>
  </si>
  <si>
    <t>19-Sep-01</t>
  </si>
  <si>
    <t>20-Sep-01</t>
  </si>
  <si>
    <t>21-Sep-01</t>
  </si>
  <si>
    <t>24-Sep-01</t>
  </si>
  <si>
    <t>25-Sep-01</t>
  </si>
  <si>
    <t>26-Sep-01</t>
  </si>
  <si>
    <t>27-Sep-01</t>
  </si>
  <si>
    <t>28-Sep-01</t>
  </si>
  <si>
    <t>1-Oct-01</t>
  </si>
  <si>
    <t>2-Oct-01</t>
  </si>
  <si>
    <t>3-Oct-01</t>
  </si>
  <si>
    <t>4-Oct-01</t>
  </si>
  <si>
    <t>5-Oct-01</t>
  </si>
  <si>
    <t>8-Oct-01</t>
  </si>
  <si>
    <t>9-Oct-01</t>
  </si>
  <si>
    <t>10-Oct-01</t>
  </si>
  <si>
    <t>11-Oct-01</t>
  </si>
  <si>
    <t>12-Oct-01</t>
  </si>
  <si>
    <t>15-Oct-01</t>
  </si>
  <si>
    <t>16-Oct-01</t>
  </si>
  <si>
    <t>17-Oct-01</t>
  </si>
  <si>
    <t>18-Oct-01</t>
  </si>
  <si>
    <t>19-Oct-01</t>
  </si>
  <si>
    <t>22-Oct-01</t>
  </si>
  <si>
    <t>23-Oct-01</t>
  </si>
  <si>
    <t>24-Oct-01</t>
  </si>
  <si>
    <t>25-Oct-01</t>
  </si>
  <si>
    <t>26-Oct-01</t>
  </si>
  <si>
    <t>29-Oct-01</t>
  </si>
  <si>
    <t>30-Oct-01</t>
  </si>
  <si>
    <t>31-Oct-01</t>
  </si>
  <si>
    <t>1-Nov-01</t>
  </si>
  <si>
    <t>2-Nov-01</t>
  </si>
  <si>
    <t>5-Nov-01</t>
  </si>
  <si>
    <t>6-Nov-01</t>
  </si>
  <si>
    <t>7-Nov-01</t>
  </si>
  <si>
    <t>8-Nov-01</t>
  </si>
  <si>
    <t>9-Nov-01</t>
  </si>
  <si>
    <t>12-Nov-01</t>
  </si>
  <si>
    <t>13-Nov-01</t>
  </si>
  <si>
    <t>14-Nov-01</t>
  </si>
  <si>
    <t>15-Nov-01</t>
  </si>
  <si>
    <t>16-Nov-01</t>
  </si>
  <si>
    <t>19-Nov-01</t>
  </si>
  <si>
    <t>20-Nov-01</t>
  </si>
  <si>
    <t>21-Nov-01</t>
  </si>
  <si>
    <t>23-Nov-01</t>
  </si>
  <si>
    <t>26-Nov-01</t>
  </si>
  <si>
    <t>27-Nov-01</t>
  </si>
  <si>
    <t>28-Nov-01</t>
  </si>
  <si>
    <t>29-Nov-01</t>
  </si>
  <si>
    <t>30-Nov-01</t>
  </si>
  <si>
    <t>3-Dec-01</t>
  </si>
  <si>
    <t>4-Dec-01</t>
  </si>
  <si>
    <t>5-Dec-01</t>
  </si>
  <si>
    <t>6-Dec-01</t>
  </si>
  <si>
    <t>7-Dec-01</t>
  </si>
  <si>
    <t>10-Dec-01</t>
  </si>
  <si>
    <t>11-Dec-01</t>
  </si>
  <si>
    <t>12-Dec-01</t>
  </si>
  <si>
    <t>13-Dec-01</t>
  </si>
  <si>
    <t>14-Dec-01</t>
  </si>
  <si>
    <t>17-Dec-01</t>
  </si>
  <si>
    <t>18-Dec-01</t>
  </si>
  <si>
    <t>19-Dec-01</t>
  </si>
  <si>
    <t>20-Dec-01</t>
  </si>
  <si>
    <t>21-Dec-01</t>
  </si>
  <si>
    <t>24-Dec-01</t>
  </si>
  <si>
    <t>London (dollars/tonne)</t>
  </si>
  <si>
    <t>One container of sugar</t>
  </si>
  <si>
    <t xml:space="preserve">    Contains 21 tons</t>
  </si>
  <si>
    <t>Buy commission</t>
  </si>
  <si>
    <t>Sell commission</t>
  </si>
  <si>
    <t>Stock price</t>
  </si>
  <si>
    <t>Purchase price</t>
  </si>
  <si>
    <t>Selling price</t>
  </si>
  <si>
    <t>PRICE ADDITIVITY IN BONDS</t>
  </si>
  <si>
    <t>Payment</t>
  </si>
  <si>
    <t>Bond price?</t>
  </si>
  <si>
    <t>IRR</t>
  </si>
  <si>
    <t>Today</t>
  </si>
  <si>
    <t>Portfolio</t>
  </si>
  <si>
    <t>Price of IBM</t>
  </si>
  <si>
    <t>Price of Intel</t>
  </si>
  <si>
    <t>Portfolio composition</t>
  </si>
  <si>
    <t xml:space="preserve">     Shares of IBM</t>
  </si>
  <si>
    <t xml:space="preserve">     Shares of Intel</t>
  </si>
  <si>
    <t>Value of 1 fund share</t>
  </si>
  <si>
    <t>Total fund value</t>
  </si>
  <si>
    <t>Bond A:  maturity in one year</t>
  </si>
  <si>
    <t xml:space="preserve">Price today </t>
  </si>
  <si>
    <t>Payoff in one year</t>
  </si>
  <si>
    <t>Bond B:  maturity in two years</t>
  </si>
  <si>
    <t>Price today</t>
  </si>
  <si>
    <t>Payoff in two years</t>
  </si>
  <si>
    <t>Bond C:  A bond with payments at end of year 1 and year 2</t>
  </si>
  <si>
    <t>Present value of 
 payment</t>
  </si>
  <si>
    <t>Year 0</t>
  </si>
  <si>
    <t>Year 1</t>
  </si>
  <si>
    <t>Year 2</t>
  </si>
  <si>
    <t>Bond A</t>
  </si>
  <si>
    <t>Bond B</t>
  </si>
  <si>
    <t>Bond C</t>
  </si>
  <si>
    <t>Present value
of payment</t>
  </si>
  <si>
    <t>SUPER-DUPER OPEN END MUTUAL FUND</t>
  </si>
  <si>
    <t>Tomorrow:  
after new  fundholders</t>
  </si>
  <si>
    <r>
      <t xml:space="preserve">3COM AND PALM
</t>
    </r>
    <r>
      <rPr>
        <b/>
        <sz val="12"/>
        <rFont val="Arial"/>
        <family val="2"/>
      </rPr>
      <t>This spreadsheet reflects market prices on
3 March 2000, the day after the issue of 5.7%
of Palm stock held by 3Com</t>
    </r>
  </si>
  <si>
    <r>
      <t xml:space="preserve">          Logical </t>
    </r>
    <r>
      <rPr>
        <i/>
        <sz val="10"/>
        <rFont val="Arial"/>
        <family val="2"/>
      </rPr>
      <t>minimum</t>
    </r>
    <r>
      <rPr>
        <sz val="10"/>
        <rFont val="Arial"/>
        <family val="2"/>
      </rPr>
      <t xml:space="preserve"> 3Com price</t>
    </r>
  </si>
  <si>
    <t xml:space="preserve">          Cash flow</t>
  </si>
  <si>
    <t>Ratio of 
3Com/Palm</t>
  </si>
  <si>
    <t>CALCULATING THE RATIO OF 3COM'S STOCK
PRICE TO PALM'S STOCK PRICE</t>
  </si>
  <si>
    <t>On 25 Feb 2000, from 3Com's balance sheet</t>
  </si>
  <si>
    <t>3 March 2000--short-sell 1 Palm share
and buy $80.25/$83.06 = 0.9662  3Com shares</t>
  </si>
  <si>
    <t>10 March 2000--buy 1 Palm share
and sell $80.25/$83.06 = 0.9662  3Com shares</t>
  </si>
  <si>
    <t>Daily data, 2 March 2000 - 24 December 2001
Remaining Palm stock was distributed to shareholders
on 27 July 2000</t>
  </si>
  <si>
    <t>Palm price</t>
  </si>
  <si>
    <t>3Com price</t>
  </si>
  <si>
    <t>Number of Super-Duper shares</t>
  </si>
  <si>
    <t>Stand A</t>
  </si>
  <si>
    <t>Stand B</t>
  </si>
  <si>
    <t>Per apple</t>
  </si>
  <si>
    <t>Strategy</t>
  </si>
  <si>
    <t>Cash flow</t>
  </si>
  <si>
    <t>Buy apples from stand A</t>
  </si>
  <si>
    <t>Sell at same price as stand B</t>
  </si>
  <si>
    <t>Arbitrage profits</t>
  </si>
  <si>
    <t>After Uncle Joe sells</t>
  </si>
  <si>
    <t>Initial</t>
  </si>
  <si>
    <t xml:space="preserve">     Percentage in IBM</t>
  </si>
  <si>
    <t xml:space="preserve">     Percentage in Intel</t>
  </si>
  <si>
    <t>Tomorrow before new fundholders</t>
  </si>
  <si>
    <t>Refined White Sugar</t>
  </si>
  <si>
    <t>White sugar is traded in London at the London Futures Exchange (LIFFE) The contract is known as the No 5 contract and is traded in US$/metric tonne.</t>
  </si>
  <si>
    <t>Raw Sugar</t>
  </si>
  <si>
    <t>Raw sugar is traded in New York at the IntercontinentalExchange (ICE) The contract is known as the No 11 contract and is traded in USc/lb</t>
  </si>
  <si>
    <t>Source:</t>
  </si>
  <si>
    <t>http://www.sugartech.co.za/sugarprice/</t>
  </si>
  <si>
    <t xml:space="preserve">Technical details: </t>
  </si>
  <si>
    <t>Contract Code</t>
  </si>
  <si>
    <t>SWZ14</t>
  </si>
  <si>
    <t>SBH15</t>
  </si>
  <si>
    <t>Delivery Month</t>
  </si>
  <si>
    <t>Open</t>
  </si>
  <si>
    <t>High</t>
  </si>
  <si>
    <t>Low</t>
  </si>
  <si>
    <t>Last</t>
  </si>
  <si>
    <t>Change</t>
  </si>
  <si>
    <t>"Arbitrage profit" (dollars)</t>
  </si>
  <si>
    <t>New York (dollars/lb)</t>
  </si>
  <si>
    <t xml:space="preserve">   lb per tonne</t>
  </si>
  <si>
    <t>London (dollars/lb)</t>
  </si>
  <si>
    <t xml:space="preserve">        in lb</t>
  </si>
  <si>
    <t>COMPARING SUGAR PRICES IN LONDON AND NEW YORK</t>
  </si>
  <si>
    <t>ARBITRAGE OPPORTUNITY IN GRANNY SMITH APPLES</t>
  </si>
  <si>
    <t>FIGURE 14.1 - PRICING A BOND BY ADDITIVITY - SCHEMATIC</t>
  </si>
  <si>
    <t>TRANSACTIONS COSTS ARE IMPORTANT</t>
  </si>
  <si>
    <t>As of 12-Sep-2014</t>
  </si>
  <si>
    <t>Page</t>
  </si>
  <si>
    <t>Content</t>
  </si>
  <si>
    <t>Page 428</t>
  </si>
  <si>
    <t>Page 431</t>
  </si>
  <si>
    <t>Page 432</t>
  </si>
  <si>
    <t>Page 434</t>
  </si>
  <si>
    <t>Page 435</t>
  </si>
  <si>
    <t>Pages 439+440</t>
  </si>
  <si>
    <t>Page 441</t>
  </si>
  <si>
    <t>Page 441 bottom</t>
  </si>
  <si>
    <t>Page 442</t>
  </si>
  <si>
    <t>Page 443</t>
  </si>
  <si>
    <t>Page 448 top</t>
  </si>
  <si>
    <t>Page 448 bottom</t>
  </si>
  <si>
    <t>CHAPTER 14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</si>
</sst>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3" formatCode="_(* #,##0.00_);_(* \(#,##0.00\);_(* &quot;-&quot;??_);_(@_)"/>
    <numFmt numFmtId="164" formatCode="0.0000"/>
    <numFmt numFmtId="165" formatCode="0.000"/>
    <numFmt numFmtId="166" formatCode="_(* #,##0_);_(* \(#,##0\);_(* &quot;-&quot;??_);_(@_)"/>
    <numFmt numFmtId="167" formatCode="B1mmm\-yy"/>
  </numFmts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color theme="10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2"/>
      <color rgb="FF082F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6" fillId="0" borderId="0"/>
    <xf numFmtId="9" fontId="2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69">
    <xf numFmtId="0" fontId="0" fillId="0" borderId="0" xfId="0"/>
    <xf numFmtId="3" fontId="0" fillId="0" borderId="0" xfId="0" applyNumberFormat="1"/>
    <xf numFmtId="2" fontId="0" fillId="0" borderId="0" xfId="0" applyNumberFormat="1"/>
    <xf numFmtId="0" fontId="4" fillId="0" borderId="0" xfId="0" applyFont="1"/>
    <xf numFmtId="4" fontId="0" fillId="0" borderId="0" xfId="0" applyNumberFormat="1"/>
    <xf numFmtId="0" fontId="0" fillId="0" borderId="0" xfId="0" applyAlignment="1">
      <alignment wrapText="1"/>
    </xf>
    <xf numFmtId="0" fontId="5" fillId="0" borderId="0" xfId="0" applyFont="1"/>
    <xf numFmtId="0" fontId="6" fillId="0" borderId="0" xfId="2"/>
    <xf numFmtId="165" fontId="6" fillId="0" borderId="0" xfId="2" applyNumberFormat="1"/>
    <xf numFmtId="10" fontId="0" fillId="0" borderId="0" xfId="0" applyNumberFormat="1"/>
    <xf numFmtId="8" fontId="0" fillId="0" borderId="0" xfId="0" applyNumberForma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10" fontId="2" fillId="0" borderId="0" xfId="3" applyNumberFormat="1"/>
    <xf numFmtId="3" fontId="2" fillId="0" borderId="0" xfId="1" applyNumberFormat="1"/>
    <xf numFmtId="3" fontId="0" fillId="2" borderId="0" xfId="0" applyNumberFormat="1" applyFill="1"/>
    <xf numFmtId="43" fontId="0" fillId="0" borderId="0" xfId="1" applyFont="1"/>
    <xf numFmtId="166" fontId="0" fillId="0" borderId="0" xfId="1" applyNumberFormat="1" applyFont="1"/>
    <xf numFmtId="166" fontId="2" fillId="0" borderId="0" xfId="1" applyNumberFormat="1"/>
    <xf numFmtId="43" fontId="0" fillId="2" borderId="0" xfId="1" applyFont="1" applyFill="1"/>
    <xf numFmtId="165" fontId="6" fillId="2" borderId="0" xfId="2" applyNumberFormat="1" applyFill="1"/>
    <xf numFmtId="0" fontId="0" fillId="0" borderId="0" xfId="0" applyAlignment="1">
      <alignment horizontal="center"/>
    </xf>
    <xf numFmtId="10" fontId="0" fillId="0" borderId="0" xfId="3" applyNumberFormat="1" applyFont="1" applyAlignment="1">
      <alignment horizontal="center"/>
    </xf>
    <xf numFmtId="0" fontId="0" fillId="0" borderId="0" xfId="0" applyAlignment="1">
      <alignment horizontal="left" wrapText="1"/>
    </xf>
    <xf numFmtId="43" fontId="0" fillId="0" borderId="0" xfId="1" applyFont="1" applyAlignment="1">
      <alignment horizontal="center"/>
    </xf>
    <xf numFmtId="4" fontId="0" fillId="0" borderId="0" xfId="1" applyNumberFormat="1" applyFont="1" applyAlignment="1">
      <alignment horizontal="center"/>
    </xf>
    <xf numFmtId="0" fontId="0" fillId="2" borderId="0" xfId="0" applyFill="1"/>
    <xf numFmtId="4" fontId="0" fillId="2" borderId="0" xfId="0" applyNumberFormat="1" applyFill="1"/>
    <xf numFmtId="2" fontId="0" fillId="2" borderId="0" xfId="0" applyNumberFormat="1" applyFill="1"/>
    <xf numFmtId="0" fontId="5" fillId="0" borderId="0" xfId="2" applyFont="1" applyAlignment="1">
      <alignment horizontal="center" wrapText="1"/>
    </xf>
    <xf numFmtId="10" fontId="0" fillId="2" borderId="0" xfId="3" applyNumberFormat="1" applyFont="1" applyFill="1"/>
    <xf numFmtId="0" fontId="5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2" fontId="5" fillId="2" borderId="0" xfId="0" applyNumberFormat="1" applyFont="1" applyFill="1"/>
    <xf numFmtId="0" fontId="6" fillId="0" borderId="0" xfId="2" applyNumberFormat="1"/>
    <xf numFmtId="0" fontId="6" fillId="0" borderId="0" xfId="2" applyAlignment="1">
      <alignment wrapText="1"/>
    </xf>
    <xf numFmtId="0" fontId="6" fillId="0" borderId="0" xfId="1" applyNumberFormat="1" applyFont="1" applyAlignment="1">
      <alignment wrapText="1"/>
    </xf>
    <xf numFmtId="0" fontId="1" fillId="0" borderId="0" xfId="0" applyFont="1"/>
    <xf numFmtId="0" fontId="0" fillId="0" borderId="0" xfId="0" applyFill="1" applyBorder="1"/>
    <xf numFmtId="0" fontId="0" fillId="3" borderId="0" xfId="0" applyFill="1"/>
    <xf numFmtId="0" fontId="5" fillId="0" borderId="0" xfId="0" applyFont="1" applyAlignment="1">
      <alignment horizontal="center" wrapText="1"/>
    </xf>
    <xf numFmtId="9" fontId="0" fillId="0" borderId="0" xfId="0" applyNumberFormat="1"/>
    <xf numFmtId="0" fontId="0" fillId="0" borderId="0" xfId="0" applyBorder="1"/>
    <xf numFmtId="0" fontId="3" fillId="0" borderId="0" xfId="0" applyFont="1" applyAlignment="1"/>
    <xf numFmtId="0" fontId="12" fillId="4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164" fontId="1" fillId="2" borderId="0" xfId="0" applyNumberFormat="1" applyFont="1" applyFill="1"/>
    <xf numFmtId="0" fontId="13" fillId="4" borderId="1" xfId="0" applyFont="1" applyFill="1" applyBorder="1" applyAlignment="1">
      <alignment vertical="center" wrapText="1"/>
    </xf>
    <xf numFmtId="14" fontId="12" fillId="4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3" fontId="1" fillId="0" borderId="0" xfId="0" applyNumberFormat="1" applyFont="1"/>
    <xf numFmtId="167" fontId="12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right" vertical="center" wrapText="1"/>
    </xf>
    <xf numFmtId="164" fontId="1" fillId="0" borderId="0" xfId="0" applyNumberFormat="1" applyFont="1"/>
    <xf numFmtId="4" fontId="1" fillId="0" borderId="0" xfId="0" applyNumberFormat="1" applyFont="1"/>
    <xf numFmtId="0" fontId="10" fillId="0" borderId="0" xfId="4" applyFont="1"/>
    <xf numFmtId="0" fontId="14" fillId="0" borderId="0" xfId="0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4" quotePrefix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/>
    </xf>
  </cellXfs>
  <cellStyles count="5">
    <cellStyle name="Comma" xfId="1" builtinId="3"/>
    <cellStyle name="Hyperlink" xfId="4" builtinId="8"/>
    <cellStyle name="Normal" xfId="0" builtinId="0"/>
    <cellStyle name="Normal_simon, 26dec0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3Com Stock Price Versus Palm's Price
The data is for the ratio:  3Com/Palm</a:t>
            </a:r>
          </a:p>
        </c:rich>
      </c:tx>
      <c:layout>
        <c:manualLayout>
          <c:xMode val="edge"/>
          <c:yMode val="edge"/>
          <c:x val="0.25688073394495442"/>
          <c:y val="3.3057940173952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77981651376207E-2"/>
          <c:y val="0.22589592452200771"/>
          <c:w val="0.88073394495412849"/>
          <c:h val="0.54270118452238458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2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'Page 442'!$A$5:$A$459</c:f>
              <c:strCache>
                <c:ptCount val="455"/>
                <c:pt idx="0">
                  <c:v>2-Mar-00</c:v>
                </c:pt>
                <c:pt idx="1">
                  <c:v>3-Mar-00</c:v>
                </c:pt>
                <c:pt idx="2">
                  <c:v>6-Mar-00</c:v>
                </c:pt>
                <c:pt idx="3">
                  <c:v>7-Mar-00</c:v>
                </c:pt>
                <c:pt idx="4">
                  <c:v>8-Mar-00</c:v>
                </c:pt>
                <c:pt idx="5">
                  <c:v>9-Mar-00</c:v>
                </c:pt>
                <c:pt idx="6">
                  <c:v>10-Mar-00</c:v>
                </c:pt>
                <c:pt idx="7">
                  <c:v>13-Mar-00</c:v>
                </c:pt>
                <c:pt idx="8">
                  <c:v>14-Mar-00</c:v>
                </c:pt>
                <c:pt idx="9">
                  <c:v>15-Mar-00</c:v>
                </c:pt>
                <c:pt idx="10">
                  <c:v>16-Mar-00</c:v>
                </c:pt>
                <c:pt idx="11">
                  <c:v>17-Mar-00</c:v>
                </c:pt>
                <c:pt idx="12">
                  <c:v>20-Mar-00</c:v>
                </c:pt>
                <c:pt idx="13">
                  <c:v>21-Mar-00</c:v>
                </c:pt>
                <c:pt idx="14">
                  <c:v>22-Mar-00</c:v>
                </c:pt>
                <c:pt idx="15">
                  <c:v>23-Mar-00</c:v>
                </c:pt>
                <c:pt idx="16">
                  <c:v>24-Mar-00</c:v>
                </c:pt>
                <c:pt idx="17">
                  <c:v>27-Mar-00</c:v>
                </c:pt>
                <c:pt idx="18">
                  <c:v>28-Mar-00</c:v>
                </c:pt>
                <c:pt idx="19">
                  <c:v>29-Mar-00</c:v>
                </c:pt>
                <c:pt idx="20">
                  <c:v>30-Mar-00</c:v>
                </c:pt>
                <c:pt idx="21">
                  <c:v>31-Mar-00</c:v>
                </c:pt>
                <c:pt idx="22">
                  <c:v>3-Apr-00</c:v>
                </c:pt>
                <c:pt idx="23">
                  <c:v>4-Apr-00</c:v>
                </c:pt>
                <c:pt idx="24">
                  <c:v>5-Apr-00</c:v>
                </c:pt>
                <c:pt idx="25">
                  <c:v>6-Apr-00</c:v>
                </c:pt>
                <c:pt idx="26">
                  <c:v>7-Apr-00</c:v>
                </c:pt>
                <c:pt idx="27">
                  <c:v>10-Apr-00</c:v>
                </c:pt>
                <c:pt idx="28">
                  <c:v>11-Apr-00</c:v>
                </c:pt>
                <c:pt idx="29">
                  <c:v>12-Apr-00</c:v>
                </c:pt>
                <c:pt idx="30">
                  <c:v>13-Apr-00</c:v>
                </c:pt>
                <c:pt idx="31">
                  <c:v>14-Apr-00</c:v>
                </c:pt>
                <c:pt idx="32">
                  <c:v>17-Apr-00</c:v>
                </c:pt>
                <c:pt idx="33">
                  <c:v>18-Apr-00</c:v>
                </c:pt>
                <c:pt idx="34">
                  <c:v>19-Apr-00</c:v>
                </c:pt>
                <c:pt idx="35">
                  <c:v>20-Apr-00</c:v>
                </c:pt>
                <c:pt idx="36">
                  <c:v>24-Apr-00</c:v>
                </c:pt>
                <c:pt idx="37">
                  <c:v>25-Apr-00</c:v>
                </c:pt>
                <c:pt idx="38">
                  <c:v>26-Apr-00</c:v>
                </c:pt>
                <c:pt idx="39">
                  <c:v>27-Apr-00</c:v>
                </c:pt>
                <c:pt idx="40">
                  <c:v>28-Apr-00</c:v>
                </c:pt>
                <c:pt idx="41">
                  <c:v>1-May-00</c:v>
                </c:pt>
                <c:pt idx="42">
                  <c:v>2-May-00</c:v>
                </c:pt>
                <c:pt idx="43">
                  <c:v>3-May-00</c:v>
                </c:pt>
                <c:pt idx="44">
                  <c:v>4-May-00</c:v>
                </c:pt>
                <c:pt idx="45">
                  <c:v>5-May-00</c:v>
                </c:pt>
                <c:pt idx="46">
                  <c:v>8-May-00</c:v>
                </c:pt>
                <c:pt idx="47">
                  <c:v>9-May-00</c:v>
                </c:pt>
                <c:pt idx="48">
                  <c:v>10-May-00</c:v>
                </c:pt>
                <c:pt idx="49">
                  <c:v>11-May-00</c:v>
                </c:pt>
                <c:pt idx="50">
                  <c:v>12-May-00</c:v>
                </c:pt>
                <c:pt idx="51">
                  <c:v>15-May-00</c:v>
                </c:pt>
                <c:pt idx="52">
                  <c:v>16-May-00</c:v>
                </c:pt>
                <c:pt idx="53">
                  <c:v>17-May-00</c:v>
                </c:pt>
                <c:pt idx="54">
                  <c:v>18-May-00</c:v>
                </c:pt>
                <c:pt idx="55">
                  <c:v>19-May-00</c:v>
                </c:pt>
                <c:pt idx="56">
                  <c:v>22-May-00</c:v>
                </c:pt>
                <c:pt idx="57">
                  <c:v>23-May-00</c:v>
                </c:pt>
                <c:pt idx="58">
                  <c:v>24-May-00</c:v>
                </c:pt>
                <c:pt idx="59">
                  <c:v>25-May-00</c:v>
                </c:pt>
                <c:pt idx="60">
                  <c:v>26-May-00</c:v>
                </c:pt>
                <c:pt idx="61">
                  <c:v>30-May-00</c:v>
                </c:pt>
                <c:pt idx="62">
                  <c:v>31-May-00</c:v>
                </c:pt>
                <c:pt idx="63">
                  <c:v>1-Jun-00</c:v>
                </c:pt>
                <c:pt idx="64">
                  <c:v>2-Jun-00</c:v>
                </c:pt>
                <c:pt idx="65">
                  <c:v>5-Jun-00</c:v>
                </c:pt>
                <c:pt idx="66">
                  <c:v>6-Jun-00</c:v>
                </c:pt>
                <c:pt idx="67">
                  <c:v>7-Jun-00</c:v>
                </c:pt>
                <c:pt idx="68">
                  <c:v>8-Jun-00</c:v>
                </c:pt>
                <c:pt idx="69">
                  <c:v>9-Jun-00</c:v>
                </c:pt>
                <c:pt idx="70">
                  <c:v>12-Jun-00</c:v>
                </c:pt>
                <c:pt idx="71">
                  <c:v>13-Jun-00</c:v>
                </c:pt>
                <c:pt idx="72">
                  <c:v>14-Jun-00</c:v>
                </c:pt>
                <c:pt idx="73">
                  <c:v>15-Jun-00</c:v>
                </c:pt>
                <c:pt idx="74">
                  <c:v>16-Jun-00</c:v>
                </c:pt>
                <c:pt idx="75">
                  <c:v>19-Jun-00</c:v>
                </c:pt>
                <c:pt idx="76">
                  <c:v>20-Jun-00</c:v>
                </c:pt>
                <c:pt idx="77">
                  <c:v>21-Jun-00</c:v>
                </c:pt>
                <c:pt idx="78">
                  <c:v>22-Jun-00</c:v>
                </c:pt>
                <c:pt idx="79">
                  <c:v>23-Jun-00</c:v>
                </c:pt>
                <c:pt idx="80">
                  <c:v>26-Jun-00</c:v>
                </c:pt>
                <c:pt idx="81">
                  <c:v>27-Jun-00</c:v>
                </c:pt>
                <c:pt idx="82">
                  <c:v>28-Jun-00</c:v>
                </c:pt>
                <c:pt idx="83">
                  <c:v>29-Jun-00</c:v>
                </c:pt>
                <c:pt idx="84">
                  <c:v>30-Jun-00</c:v>
                </c:pt>
                <c:pt idx="85">
                  <c:v>3-Jul-00</c:v>
                </c:pt>
                <c:pt idx="86">
                  <c:v>5-Jul-00</c:v>
                </c:pt>
                <c:pt idx="87">
                  <c:v>6-Jul-00</c:v>
                </c:pt>
                <c:pt idx="88">
                  <c:v>7-Jul-00</c:v>
                </c:pt>
                <c:pt idx="89">
                  <c:v>10-Jul-00</c:v>
                </c:pt>
                <c:pt idx="90">
                  <c:v>11-Jul-00</c:v>
                </c:pt>
                <c:pt idx="91">
                  <c:v>12-Jul-00</c:v>
                </c:pt>
                <c:pt idx="92">
                  <c:v>13-Jul-00</c:v>
                </c:pt>
                <c:pt idx="93">
                  <c:v>14-Jul-00</c:v>
                </c:pt>
                <c:pt idx="94">
                  <c:v>17-Jul-00</c:v>
                </c:pt>
                <c:pt idx="95">
                  <c:v>18-Jul-00</c:v>
                </c:pt>
                <c:pt idx="96">
                  <c:v>19-Jul-00</c:v>
                </c:pt>
                <c:pt idx="97">
                  <c:v>20-Jul-00</c:v>
                </c:pt>
                <c:pt idx="98">
                  <c:v>21-Jul-00</c:v>
                </c:pt>
                <c:pt idx="99">
                  <c:v>24-Jul-00</c:v>
                </c:pt>
                <c:pt idx="100">
                  <c:v>25-Jul-00</c:v>
                </c:pt>
                <c:pt idx="101">
                  <c:v>26-Jul-00</c:v>
                </c:pt>
                <c:pt idx="102">
                  <c:v>27-Jul-00</c:v>
                </c:pt>
                <c:pt idx="103">
                  <c:v>28-Jul-00</c:v>
                </c:pt>
                <c:pt idx="104">
                  <c:v>31-Jul-00</c:v>
                </c:pt>
                <c:pt idx="105">
                  <c:v>1-Aug-00</c:v>
                </c:pt>
                <c:pt idx="106">
                  <c:v>2-Aug-00</c:v>
                </c:pt>
                <c:pt idx="107">
                  <c:v>3-Aug-00</c:v>
                </c:pt>
                <c:pt idx="108">
                  <c:v>4-Aug-00</c:v>
                </c:pt>
                <c:pt idx="109">
                  <c:v>7-Aug-00</c:v>
                </c:pt>
                <c:pt idx="110">
                  <c:v>8-Aug-00</c:v>
                </c:pt>
                <c:pt idx="111">
                  <c:v>9-Aug-00</c:v>
                </c:pt>
                <c:pt idx="112">
                  <c:v>10-Aug-00</c:v>
                </c:pt>
                <c:pt idx="113">
                  <c:v>11-Aug-00</c:v>
                </c:pt>
                <c:pt idx="114">
                  <c:v>14-Aug-00</c:v>
                </c:pt>
                <c:pt idx="115">
                  <c:v>15-Aug-00</c:v>
                </c:pt>
                <c:pt idx="116">
                  <c:v>16-Aug-00</c:v>
                </c:pt>
                <c:pt idx="117">
                  <c:v>17-Aug-00</c:v>
                </c:pt>
                <c:pt idx="118">
                  <c:v>18-Aug-00</c:v>
                </c:pt>
                <c:pt idx="119">
                  <c:v>21-Aug-00</c:v>
                </c:pt>
                <c:pt idx="120">
                  <c:v>22-Aug-00</c:v>
                </c:pt>
                <c:pt idx="121">
                  <c:v>23-Aug-00</c:v>
                </c:pt>
                <c:pt idx="122">
                  <c:v>24-Aug-00</c:v>
                </c:pt>
                <c:pt idx="123">
                  <c:v>25-Aug-00</c:v>
                </c:pt>
                <c:pt idx="124">
                  <c:v>28-Aug-00</c:v>
                </c:pt>
                <c:pt idx="125">
                  <c:v>29-Aug-00</c:v>
                </c:pt>
                <c:pt idx="126">
                  <c:v>30-Aug-00</c:v>
                </c:pt>
                <c:pt idx="127">
                  <c:v>31-Aug-00</c:v>
                </c:pt>
                <c:pt idx="128">
                  <c:v>1-Sep-00</c:v>
                </c:pt>
                <c:pt idx="129">
                  <c:v>5-Sep-00</c:v>
                </c:pt>
                <c:pt idx="130">
                  <c:v>6-Sep-00</c:v>
                </c:pt>
                <c:pt idx="131">
                  <c:v>7-Sep-00</c:v>
                </c:pt>
                <c:pt idx="132">
                  <c:v>8-Sep-00</c:v>
                </c:pt>
                <c:pt idx="133">
                  <c:v>11-Sep-00</c:v>
                </c:pt>
                <c:pt idx="134">
                  <c:v>12-Sep-00</c:v>
                </c:pt>
                <c:pt idx="135">
                  <c:v>13-Sep-00</c:v>
                </c:pt>
                <c:pt idx="136">
                  <c:v>14-Sep-00</c:v>
                </c:pt>
                <c:pt idx="137">
                  <c:v>15-Sep-00</c:v>
                </c:pt>
                <c:pt idx="138">
                  <c:v>18-Sep-00</c:v>
                </c:pt>
                <c:pt idx="139">
                  <c:v>19-Sep-00</c:v>
                </c:pt>
                <c:pt idx="140">
                  <c:v>20-Sep-00</c:v>
                </c:pt>
                <c:pt idx="141">
                  <c:v>21-Sep-00</c:v>
                </c:pt>
                <c:pt idx="142">
                  <c:v>22-Sep-00</c:v>
                </c:pt>
                <c:pt idx="143">
                  <c:v>25-Sep-00</c:v>
                </c:pt>
                <c:pt idx="144">
                  <c:v>26-Sep-00</c:v>
                </c:pt>
                <c:pt idx="145">
                  <c:v>27-Sep-00</c:v>
                </c:pt>
                <c:pt idx="146">
                  <c:v>28-Sep-00</c:v>
                </c:pt>
                <c:pt idx="147">
                  <c:v>29-Sep-00</c:v>
                </c:pt>
                <c:pt idx="148">
                  <c:v>2-Oct-00</c:v>
                </c:pt>
                <c:pt idx="149">
                  <c:v>3-Oct-00</c:v>
                </c:pt>
                <c:pt idx="150">
                  <c:v>4-Oct-00</c:v>
                </c:pt>
                <c:pt idx="151">
                  <c:v>5-Oct-00</c:v>
                </c:pt>
                <c:pt idx="152">
                  <c:v>6-Oct-00</c:v>
                </c:pt>
                <c:pt idx="153">
                  <c:v>9-Oct-00</c:v>
                </c:pt>
                <c:pt idx="154">
                  <c:v>10-Oct-00</c:v>
                </c:pt>
                <c:pt idx="155">
                  <c:v>11-Oct-00</c:v>
                </c:pt>
                <c:pt idx="156">
                  <c:v>12-Oct-00</c:v>
                </c:pt>
                <c:pt idx="157">
                  <c:v>13-Oct-00</c:v>
                </c:pt>
                <c:pt idx="158">
                  <c:v>16-Oct-00</c:v>
                </c:pt>
                <c:pt idx="159">
                  <c:v>17-Oct-00</c:v>
                </c:pt>
                <c:pt idx="160">
                  <c:v>18-Oct-00</c:v>
                </c:pt>
                <c:pt idx="161">
                  <c:v>19-Oct-00</c:v>
                </c:pt>
                <c:pt idx="162">
                  <c:v>20-Oct-00</c:v>
                </c:pt>
                <c:pt idx="163">
                  <c:v>23-Oct-00</c:v>
                </c:pt>
                <c:pt idx="164">
                  <c:v>24-Oct-00</c:v>
                </c:pt>
                <c:pt idx="165">
                  <c:v>25-Oct-00</c:v>
                </c:pt>
                <c:pt idx="166">
                  <c:v>26-Oct-00</c:v>
                </c:pt>
                <c:pt idx="167">
                  <c:v>27-Oct-00</c:v>
                </c:pt>
                <c:pt idx="168">
                  <c:v>30-Oct-00</c:v>
                </c:pt>
                <c:pt idx="169">
                  <c:v>31-Oct-00</c:v>
                </c:pt>
                <c:pt idx="170">
                  <c:v>1-Nov-00</c:v>
                </c:pt>
                <c:pt idx="171">
                  <c:v>2-Nov-00</c:v>
                </c:pt>
                <c:pt idx="172">
                  <c:v>3-Nov-00</c:v>
                </c:pt>
                <c:pt idx="173">
                  <c:v>6-Nov-00</c:v>
                </c:pt>
                <c:pt idx="174">
                  <c:v>7-Nov-00</c:v>
                </c:pt>
                <c:pt idx="175">
                  <c:v>8-Nov-00</c:v>
                </c:pt>
                <c:pt idx="176">
                  <c:v>9-Nov-00</c:v>
                </c:pt>
                <c:pt idx="177">
                  <c:v>10-Nov-00</c:v>
                </c:pt>
                <c:pt idx="178">
                  <c:v>13-Nov-00</c:v>
                </c:pt>
                <c:pt idx="179">
                  <c:v>14-Nov-00</c:v>
                </c:pt>
                <c:pt idx="180">
                  <c:v>15-Nov-00</c:v>
                </c:pt>
                <c:pt idx="181">
                  <c:v>16-Nov-00</c:v>
                </c:pt>
                <c:pt idx="182">
                  <c:v>17-Nov-00</c:v>
                </c:pt>
                <c:pt idx="183">
                  <c:v>20-Nov-00</c:v>
                </c:pt>
                <c:pt idx="184">
                  <c:v>21-Nov-00</c:v>
                </c:pt>
                <c:pt idx="185">
                  <c:v>22-Nov-00</c:v>
                </c:pt>
                <c:pt idx="186">
                  <c:v>24-Nov-00</c:v>
                </c:pt>
                <c:pt idx="187">
                  <c:v>27-Nov-00</c:v>
                </c:pt>
                <c:pt idx="188">
                  <c:v>28-Nov-00</c:v>
                </c:pt>
                <c:pt idx="189">
                  <c:v>29-Nov-00</c:v>
                </c:pt>
                <c:pt idx="190">
                  <c:v>30-Nov-00</c:v>
                </c:pt>
                <c:pt idx="191">
                  <c:v>1-Dec-00</c:v>
                </c:pt>
                <c:pt idx="192">
                  <c:v>4-Dec-00</c:v>
                </c:pt>
                <c:pt idx="193">
                  <c:v>5-Dec-00</c:v>
                </c:pt>
                <c:pt idx="194">
                  <c:v>6-Dec-00</c:v>
                </c:pt>
                <c:pt idx="195">
                  <c:v>7-Dec-00</c:v>
                </c:pt>
                <c:pt idx="196">
                  <c:v>8-Dec-00</c:v>
                </c:pt>
                <c:pt idx="197">
                  <c:v>11-Dec-00</c:v>
                </c:pt>
                <c:pt idx="198">
                  <c:v>12-Dec-00</c:v>
                </c:pt>
                <c:pt idx="199">
                  <c:v>13-Dec-00</c:v>
                </c:pt>
                <c:pt idx="200">
                  <c:v>14-Dec-00</c:v>
                </c:pt>
                <c:pt idx="201">
                  <c:v>15-Dec-00</c:v>
                </c:pt>
                <c:pt idx="202">
                  <c:v>18-Dec-00</c:v>
                </c:pt>
                <c:pt idx="203">
                  <c:v>19-Dec-00</c:v>
                </c:pt>
                <c:pt idx="204">
                  <c:v>20-Dec-00</c:v>
                </c:pt>
                <c:pt idx="205">
                  <c:v>21-Dec-00</c:v>
                </c:pt>
                <c:pt idx="206">
                  <c:v>22-Dec-00</c:v>
                </c:pt>
                <c:pt idx="207">
                  <c:v>26-Dec-00</c:v>
                </c:pt>
                <c:pt idx="208">
                  <c:v>27-Dec-00</c:v>
                </c:pt>
                <c:pt idx="209">
                  <c:v>28-Dec-00</c:v>
                </c:pt>
                <c:pt idx="210">
                  <c:v>29-Dec-00</c:v>
                </c:pt>
                <c:pt idx="211">
                  <c:v>2-Jan-01</c:v>
                </c:pt>
                <c:pt idx="212">
                  <c:v>3-Jan-01</c:v>
                </c:pt>
                <c:pt idx="213">
                  <c:v>4-Jan-01</c:v>
                </c:pt>
                <c:pt idx="214">
                  <c:v>5-Jan-01</c:v>
                </c:pt>
                <c:pt idx="215">
                  <c:v>8-Jan-01</c:v>
                </c:pt>
                <c:pt idx="216">
                  <c:v>9-Jan-01</c:v>
                </c:pt>
                <c:pt idx="217">
                  <c:v>10-Jan-01</c:v>
                </c:pt>
                <c:pt idx="218">
                  <c:v>11-Jan-01</c:v>
                </c:pt>
                <c:pt idx="219">
                  <c:v>12-Jan-01</c:v>
                </c:pt>
                <c:pt idx="220">
                  <c:v>16-Jan-01</c:v>
                </c:pt>
                <c:pt idx="221">
                  <c:v>17-Jan-01</c:v>
                </c:pt>
                <c:pt idx="222">
                  <c:v>18-Jan-01</c:v>
                </c:pt>
                <c:pt idx="223">
                  <c:v>19-Jan-01</c:v>
                </c:pt>
                <c:pt idx="224">
                  <c:v>22-Jan-01</c:v>
                </c:pt>
                <c:pt idx="225">
                  <c:v>23-Jan-01</c:v>
                </c:pt>
                <c:pt idx="226">
                  <c:v>24-Jan-01</c:v>
                </c:pt>
                <c:pt idx="227">
                  <c:v>25-Jan-01</c:v>
                </c:pt>
                <c:pt idx="228">
                  <c:v>26-Jan-01</c:v>
                </c:pt>
                <c:pt idx="229">
                  <c:v>29-Jan-01</c:v>
                </c:pt>
                <c:pt idx="230">
                  <c:v>30-Jan-01</c:v>
                </c:pt>
                <c:pt idx="231">
                  <c:v>31-Jan-01</c:v>
                </c:pt>
                <c:pt idx="232">
                  <c:v>1-Feb-01</c:v>
                </c:pt>
                <c:pt idx="233">
                  <c:v>2-Feb-01</c:v>
                </c:pt>
                <c:pt idx="234">
                  <c:v>5-Feb-01</c:v>
                </c:pt>
                <c:pt idx="235">
                  <c:v>6-Feb-01</c:v>
                </c:pt>
                <c:pt idx="236">
                  <c:v>7-Feb-01</c:v>
                </c:pt>
                <c:pt idx="237">
                  <c:v>8-Feb-01</c:v>
                </c:pt>
                <c:pt idx="238">
                  <c:v>9-Feb-01</c:v>
                </c:pt>
                <c:pt idx="239">
                  <c:v>12-Feb-01</c:v>
                </c:pt>
                <c:pt idx="240">
                  <c:v>13-Feb-01</c:v>
                </c:pt>
                <c:pt idx="241">
                  <c:v>14-Feb-01</c:v>
                </c:pt>
                <c:pt idx="242">
                  <c:v>15-Feb-01</c:v>
                </c:pt>
                <c:pt idx="243">
                  <c:v>16-Feb-01</c:v>
                </c:pt>
                <c:pt idx="244">
                  <c:v>20-Feb-01</c:v>
                </c:pt>
                <c:pt idx="245">
                  <c:v>21-Feb-01</c:v>
                </c:pt>
                <c:pt idx="246">
                  <c:v>22-Feb-01</c:v>
                </c:pt>
                <c:pt idx="247">
                  <c:v>23-Feb-01</c:v>
                </c:pt>
                <c:pt idx="248">
                  <c:v>26-Feb-01</c:v>
                </c:pt>
                <c:pt idx="249">
                  <c:v>27-Feb-01</c:v>
                </c:pt>
                <c:pt idx="250">
                  <c:v>28-Feb-01</c:v>
                </c:pt>
                <c:pt idx="251">
                  <c:v>1-Mar-01</c:v>
                </c:pt>
                <c:pt idx="252">
                  <c:v>2-Mar-01</c:v>
                </c:pt>
                <c:pt idx="253">
                  <c:v>5-Mar-01</c:v>
                </c:pt>
                <c:pt idx="254">
                  <c:v>6-Mar-01</c:v>
                </c:pt>
                <c:pt idx="255">
                  <c:v>7-Mar-01</c:v>
                </c:pt>
                <c:pt idx="256">
                  <c:v>8-Mar-01</c:v>
                </c:pt>
                <c:pt idx="257">
                  <c:v>9-Mar-01</c:v>
                </c:pt>
                <c:pt idx="258">
                  <c:v>12-Mar-01</c:v>
                </c:pt>
                <c:pt idx="259">
                  <c:v>13-Mar-01</c:v>
                </c:pt>
                <c:pt idx="260">
                  <c:v>14-Mar-01</c:v>
                </c:pt>
                <c:pt idx="261">
                  <c:v>15-Mar-01</c:v>
                </c:pt>
                <c:pt idx="262">
                  <c:v>16-Mar-01</c:v>
                </c:pt>
                <c:pt idx="263">
                  <c:v>19-Mar-01</c:v>
                </c:pt>
                <c:pt idx="264">
                  <c:v>20-Mar-01</c:v>
                </c:pt>
                <c:pt idx="265">
                  <c:v>21-Mar-01</c:v>
                </c:pt>
                <c:pt idx="266">
                  <c:v>22-Mar-01</c:v>
                </c:pt>
                <c:pt idx="267">
                  <c:v>23-Mar-01</c:v>
                </c:pt>
                <c:pt idx="268">
                  <c:v>26-Mar-01</c:v>
                </c:pt>
                <c:pt idx="269">
                  <c:v>27-Mar-01</c:v>
                </c:pt>
                <c:pt idx="270">
                  <c:v>28-Mar-01</c:v>
                </c:pt>
                <c:pt idx="271">
                  <c:v>29-Mar-01</c:v>
                </c:pt>
                <c:pt idx="272">
                  <c:v>30-Mar-01</c:v>
                </c:pt>
                <c:pt idx="273">
                  <c:v>2-Apr-01</c:v>
                </c:pt>
                <c:pt idx="274">
                  <c:v>3-Apr-01</c:v>
                </c:pt>
                <c:pt idx="275">
                  <c:v>4-Apr-01</c:v>
                </c:pt>
                <c:pt idx="276">
                  <c:v>5-Apr-01</c:v>
                </c:pt>
                <c:pt idx="277">
                  <c:v>6-Apr-01</c:v>
                </c:pt>
                <c:pt idx="278">
                  <c:v>9-Apr-01</c:v>
                </c:pt>
                <c:pt idx="279">
                  <c:v>10-Apr-01</c:v>
                </c:pt>
                <c:pt idx="280">
                  <c:v>11-Apr-01</c:v>
                </c:pt>
                <c:pt idx="281">
                  <c:v>12-Apr-01</c:v>
                </c:pt>
                <c:pt idx="282">
                  <c:v>16-Apr-01</c:v>
                </c:pt>
                <c:pt idx="283">
                  <c:v>17-Apr-01</c:v>
                </c:pt>
                <c:pt idx="284">
                  <c:v>18-Apr-01</c:v>
                </c:pt>
                <c:pt idx="285">
                  <c:v>19-Apr-01</c:v>
                </c:pt>
                <c:pt idx="286">
                  <c:v>20-Apr-01</c:v>
                </c:pt>
                <c:pt idx="287">
                  <c:v>23-Apr-01</c:v>
                </c:pt>
                <c:pt idx="288">
                  <c:v>24-Apr-01</c:v>
                </c:pt>
                <c:pt idx="289">
                  <c:v>25-Apr-01</c:v>
                </c:pt>
                <c:pt idx="290">
                  <c:v>26-Apr-01</c:v>
                </c:pt>
                <c:pt idx="291">
                  <c:v>27-Apr-01</c:v>
                </c:pt>
                <c:pt idx="292">
                  <c:v>30-Apr-01</c:v>
                </c:pt>
                <c:pt idx="293">
                  <c:v>1-May-01</c:v>
                </c:pt>
                <c:pt idx="294">
                  <c:v>2-May-01</c:v>
                </c:pt>
                <c:pt idx="295">
                  <c:v>3-May-01</c:v>
                </c:pt>
                <c:pt idx="296">
                  <c:v>4-May-01</c:v>
                </c:pt>
                <c:pt idx="297">
                  <c:v>7-May-01</c:v>
                </c:pt>
                <c:pt idx="298">
                  <c:v>8-May-01</c:v>
                </c:pt>
                <c:pt idx="299">
                  <c:v>9-May-01</c:v>
                </c:pt>
                <c:pt idx="300">
                  <c:v>10-May-01</c:v>
                </c:pt>
                <c:pt idx="301">
                  <c:v>11-May-01</c:v>
                </c:pt>
                <c:pt idx="302">
                  <c:v>14-May-01</c:v>
                </c:pt>
                <c:pt idx="303">
                  <c:v>15-May-01</c:v>
                </c:pt>
                <c:pt idx="304">
                  <c:v>16-May-01</c:v>
                </c:pt>
                <c:pt idx="305">
                  <c:v>17-May-01</c:v>
                </c:pt>
                <c:pt idx="306">
                  <c:v>18-May-01</c:v>
                </c:pt>
                <c:pt idx="307">
                  <c:v>21-May-01</c:v>
                </c:pt>
                <c:pt idx="308">
                  <c:v>22-May-01</c:v>
                </c:pt>
                <c:pt idx="309">
                  <c:v>23-May-01</c:v>
                </c:pt>
                <c:pt idx="310">
                  <c:v>24-May-01</c:v>
                </c:pt>
                <c:pt idx="311">
                  <c:v>25-May-01</c:v>
                </c:pt>
                <c:pt idx="312">
                  <c:v>29-May-01</c:v>
                </c:pt>
                <c:pt idx="313">
                  <c:v>30-May-01</c:v>
                </c:pt>
                <c:pt idx="314">
                  <c:v>31-May-01</c:v>
                </c:pt>
                <c:pt idx="315">
                  <c:v>1-Jun-01</c:v>
                </c:pt>
                <c:pt idx="316">
                  <c:v>4-Jun-01</c:v>
                </c:pt>
                <c:pt idx="317">
                  <c:v>5-Jun-01</c:v>
                </c:pt>
                <c:pt idx="318">
                  <c:v>6-Jun-01</c:v>
                </c:pt>
                <c:pt idx="319">
                  <c:v>7-Jun-01</c:v>
                </c:pt>
                <c:pt idx="320">
                  <c:v>8-Jun-01</c:v>
                </c:pt>
                <c:pt idx="321">
                  <c:v>11-Jun-01</c:v>
                </c:pt>
                <c:pt idx="322">
                  <c:v>12-Jun-01</c:v>
                </c:pt>
                <c:pt idx="323">
                  <c:v>13-Jun-01</c:v>
                </c:pt>
                <c:pt idx="324">
                  <c:v>14-Jun-01</c:v>
                </c:pt>
                <c:pt idx="325">
                  <c:v>15-Jun-01</c:v>
                </c:pt>
                <c:pt idx="326">
                  <c:v>18-Jun-01</c:v>
                </c:pt>
                <c:pt idx="327">
                  <c:v>19-Jun-01</c:v>
                </c:pt>
                <c:pt idx="328">
                  <c:v>20-Jun-01</c:v>
                </c:pt>
                <c:pt idx="329">
                  <c:v>21-Jun-01</c:v>
                </c:pt>
                <c:pt idx="330">
                  <c:v>22-Jun-01</c:v>
                </c:pt>
                <c:pt idx="331">
                  <c:v>25-Jun-01</c:v>
                </c:pt>
                <c:pt idx="332">
                  <c:v>26-Jun-01</c:v>
                </c:pt>
                <c:pt idx="333">
                  <c:v>27-Jun-01</c:v>
                </c:pt>
                <c:pt idx="334">
                  <c:v>28-Jun-01</c:v>
                </c:pt>
                <c:pt idx="335">
                  <c:v>29-Jun-01</c:v>
                </c:pt>
                <c:pt idx="336">
                  <c:v>2-Jul-01</c:v>
                </c:pt>
                <c:pt idx="337">
                  <c:v>3-Jul-01</c:v>
                </c:pt>
                <c:pt idx="338">
                  <c:v>5-Jul-01</c:v>
                </c:pt>
                <c:pt idx="339">
                  <c:v>6-Jul-01</c:v>
                </c:pt>
                <c:pt idx="340">
                  <c:v>9-Jul-01</c:v>
                </c:pt>
                <c:pt idx="341">
                  <c:v>10-Jul-01</c:v>
                </c:pt>
                <c:pt idx="342">
                  <c:v>11-Jul-01</c:v>
                </c:pt>
                <c:pt idx="343">
                  <c:v>12-Jul-01</c:v>
                </c:pt>
                <c:pt idx="344">
                  <c:v>13-Jul-01</c:v>
                </c:pt>
                <c:pt idx="345">
                  <c:v>16-Jul-01</c:v>
                </c:pt>
                <c:pt idx="346">
                  <c:v>17-Jul-01</c:v>
                </c:pt>
                <c:pt idx="347">
                  <c:v>18-Jul-01</c:v>
                </c:pt>
                <c:pt idx="348">
                  <c:v>19-Jul-01</c:v>
                </c:pt>
                <c:pt idx="349">
                  <c:v>20-Jul-01</c:v>
                </c:pt>
                <c:pt idx="350">
                  <c:v>23-Jul-01</c:v>
                </c:pt>
                <c:pt idx="351">
                  <c:v>24-Jul-01</c:v>
                </c:pt>
                <c:pt idx="352">
                  <c:v>25-Jul-01</c:v>
                </c:pt>
                <c:pt idx="353">
                  <c:v>26-Jul-01</c:v>
                </c:pt>
                <c:pt idx="354">
                  <c:v>27-Jul-01</c:v>
                </c:pt>
                <c:pt idx="355">
                  <c:v>30-Jul-01</c:v>
                </c:pt>
                <c:pt idx="356">
                  <c:v>31-Jul-01</c:v>
                </c:pt>
                <c:pt idx="357">
                  <c:v>1-Aug-01</c:v>
                </c:pt>
                <c:pt idx="358">
                  <c:v>2-Aug-01</c:v>
                </c:pt>
                <c:pt idx="359">
                  <c:v>3-Aug-01</c:v>
                </c:pt>
                <c:pt idx="360">
                  <c:v>6-Aug-01</c:v>
                </c:pt>
                <c:pt idx="361">
                  <c:v>7-Aug-01</c:v>
                </c:pt>
                <c:pt idx="362">
                  <c:v>8-Aug-01</c:v>
                </c:pt>
                <c:pt idx="363">
                  <c:v>9-Aug-01</c:v>
                </c:pt>
                <c:pt idx="364">
                  <c:v>10-Aug-01</c:v>
                </c:pt>
                <c:pt idx="365">
                  <c:v>13-Aug-01</c:v>
                </c:pt>
                <c:pt idx="366">
                  <c:v>14-Aug-01</c:v>
                </c:pt>
                <c:pt idx="367">
                  <c:v>15-Aug-01</c:v>
                </c:pt>
                <c:pt idx="368">
                  <c:v>16-Aug-01</c:v>
                </c:pt>
                <c:pt idx="369">
                  <c:v>17-Aug-01</c:v>
                </c:pt>
                <c:pt idx="370">
                  <c:v>20-Aug-01</c:v>
                </c:pt>
                <c:pt idx="371">
                  <c:v>21-Aug-01</c:v>
                </c:pt>
                <c:pt idx="372">
                  <c:v>22-Aug-01</c:v>
                </c:pt>
                <c:pt idx="373">
                  <c:v>23-Aug-01</c:v>
                </c:pt>
                <c:pt idx="374">
                  <c:v>24-Aug-01</c:v>
                </c:pt>
                <c:pt idx="375">
                  <c:v>27-Aug-01</c:v>
                </c:pt>
                <c:pt idx="376">
                  <c:v>28-Aug-01</c:v>
                </c:pt>
                <c:pt idx="377">
                  <c:v>29-Aug-01</c:v>
                </c:pt>
                <c:pt idx="378">
                  <c:v>30-Aug-01</c:v>
                </c:pt>
                <c:pt idx="379">
                  <c:v>31-Aug-01</c:v>
                </c:pt>
                <c:pt idx="380">
                  <c:v>4-Sep-01</c:v>
                </c:pt>
                <c:pt idx="381">
                  <c:v>5-Sep-01</c:v>
                </c:pt>
                <c:pt idx="382">
                  <c:v>6-Sep-01</c:v>
                </c:pt>
                <c:pt idx="383">
                  <c:v>7-Sep-01</c:v>
                </c:pt>
                <c:pt idx="384">
                  <c:v>10-Sep-01</c:v>
                </c:pt>
                <c:pt idx="385">
                  <c:v>17-Sep-01</c:v>
                </c:pt>
                <c:pt idx="386">
                  <c:v>18-Sep-01</c:v>
                </c:pt>
                <c:pt idx="387">
                  <c:v>19-Sep-01</c:v>
                </c:pt>
                <c:pt idx="388">
                  <c:v>20-Sep-01</c:v>
                </c:pt>
                <c:pt idx="389">
                  <c:v>21-Sep-01</c:v>
                </c:pt>
                <c:pt idx="390">
                  <c:v>24-Sep-01</c:v>
                </c:pt>
                <c:pt idx="391">
                  <c:v>25-Sep-01</c:v>
                </c:pt>
                <c:pt idx="392">
                  <c:v>26-Sep-01</c:v>
                </c:pt>
                <c:pt idx="393">
                  <c:v>27-Sep-01</c:v>
                </c:pt>
                <c:pt idx="394">
                  <c:v>28-Sep-01</c:v>
                </c:pt>
                <c:pt idx="395">
                  <c:v>1-Oct-01</c:v>
                </c:pt>
                <c:pt idx="396">
                  <c:v>2-Oct-01</c:v>
                </c:pt>
                <c:pt idx="397">
                  <c:v>3-Oct-01</c:v>
                </c:pt>
                <c:pt idx="398">
                  <c:v>4-Oct-01</c:v>
                </c:pt>
                <c:pt idx="399">
                  <c:v>5-Oct-01</c:v>
                </c:pt>
                <c:pt idx="400">
                  <c:v>8-Oct-01</c:v>
                </c:pt>
                <c:pt idx="401">
                  <c:v>9-Oct-01</c:v>
                </c:pt>
                <c:pt idx="402">
                  <c:v>10-Oct-01</c:v>
                </c:pt>
                <c:pt idx="403">
                  <c:v>11-Oct-01</c:v>
                </c:pt>
                <c:pt idx="404">
                  <c:v>12-Oct-01</c:v>
                </c:pt>
                <c:pt idx="405">
                  <c:v>15-Oct-01</c:v>
                </c:pt>
                <c:pt idx="406">
                  <c:v>16-Oct-01</c:v>
                </c:pt>
                <c:pt idx="407">
                  <c:v>17-Oct-01</c:v>
                </c:pt>
                <c:pt idx="408">
                  <c:v>18-Oct-01</c:v>
                </c:pt>
                <c:pt idx="409">
                  <c:v>19-Oct-01</c:v>
                </c:pt>
                <c:pt idx="410">
                  <c:v>22-Oct-01</c:v>
                </c:pt>
                <c:pt idx="411">
                  <c:v>23-Oct-01</c:v>
                </c:pt>
                <c:pt idx="412">
                  <c:v>24-Oct-01</c:v>
                </c:pt>
                <c:pt idx="413">
                  <c:v>25-Oct-01</c:v>
                </c:pt>
                <c:pt idx="414">
                  <c:v>26-Oct-01</c:v>
                </c:pt>
                <c:pt idx="415">
                  <c:v>29-Oct-01</c:v>
                </c:pt>
                <c:pt idx="416">
                  <c:v>30-Oct-01</c:v>
                </c:pt>
                <c:pt idx="417">
                  <c:v>31-Oct-01</c:v>
                </c:pt>
                <c:pt idx="418">
                  <c:v>1-Nov-01</c:v>
                </c:pt>
                <c:pt idx="419">
                  <c:v>2-Nov-01</c:v>
                </c:pt>
                <c:pt idx="420">
                  <c:v>5-Nov-01</c:v>
                </c:pt>
                <c:pt idx="421">
                  <c:v>6-Nov-01</c:v>
                </c:pt>
                <c:pt idx="422">
                  <c:v>7-Nov-01</c:v>
                </c:pt>
                <c:pt idx="423">
                  <c:v>8-Nov-01</c:v>
                </c:pt>
                <c:pt idx="424">
                  <c:v>9-Nov-01</c:v>
                </c:pt>
                <c:pt idx="425">
                  <c:v>12-Nov-01</c:v>
                </c:pt>
                <c:pt idx="426">
                  <c:v>13-Nov-01</c:v>
                </c:pt>
                <c:pt idx="427">
                  <c:v>14-Nov-01</c:v>
                </c:pt>
                <c:pt idx="428">
                  <c:v>15-Nov-01</c:v>
                </c:pt>
                <c:pt idx="429">
                  <c:v>16-Nov-01</c:v>
                </c:pt>
                <c:pt idx="430">
                  <c:v>19-Nov-01</c:v>
                </c:pt>
                <c:pt idx="431">
                  <c:v>20-Nov-01</c:v>
                </c:pt>
                <c:pt idx="432">
                  <c:v>21-Nov-01</c:v>
                </c:pt>
                <c:pt idx="433">
                  <c:v>23-Nov-01</c:v>
                </c:pt>
                <c:pt idx="434">
                  <c:v>26-Nov-01</c:v>
                </c:pt>
                <c:pt idx="435">
                  <c:v>27-Nov-01</c:v>
                </c:pt>
                <c:pt idx="436">
                  <c:v>28-Nov-01</c:v>
                </c:pt>
                <c:pt idx="437">
                  <c:v>29-Nov-01</c:v>
                </c:pt>
                <c:pt idx="438">
                  <c:v>30-Nov-01</c:v>
                </c:pt>
                <c:pt idx="439">
                  <c:v>3-Dec-01</c:v>
                </c:pt>
                <c:pt idx="440">
                  <c:v>4-Dec-01</c:v>
                </c:pt>
                <c:pt idx="441">
                  <c:v>5-Dec-01</c:v>
                </c:pt>
                <c:pt idx="442">
                  <c:v>6-Dec-01</c:v>
                </c:pt>
                <c:pt idx="443">
                  <c:v>7-Dec-01</c:v>
                </c:pt>
                <c:pt idx="444">
                  <c:v>10-Dec-01</c:v>
                </c:pt>
                <c:pt idx="445">
                  <c:v>11-Dec-01</c:v>
                </c:pt>
                <c:pt idx="446">
                  <c:v>12-Dec-01</c:v>
                </c:pt>
                <c:pt idx="447">
                  <c:v>13-Dec-01</c:v>
                </c:pt>
                <c:pt idx="448">
                  <c:v>14-Dec-01</c:v>
                </c:pt>
                <c:pt idx="449">
                  <c:v>17-Dec-01</c:v>
                </c:pt>
                <c:pt idx="450">
                  <c:v>18-Dec-01</c:v>
                </c:pt>
                <c:pt idx="451">
                  <c:v>19-Dec-01</c:v>
                </c:pt>
                <c:pt idx="452">
                  <c:v>20-Dec-01</c:v>
                </c:pt>
                <c:pt idx="453">
                  <c:v>21-Dec-01</c:v>
                </c:pt>
                <c:pt idx="454">
                  <c:v>24-Dec-01</c:v>
                </c:pt>
              </c:strCache>
            </c:strRef>
          </c:cat>
          <c:val>
            <c:numRef>
              <c:f>'Page 442'!$D$5:$D$459</c:f>
              <c:numCache>
                <c:formatCode>0.000</c:formatCode>
                <c:ptCount val="455"/>
                <c:pt idx="0">
                  <c:v>0.8606180144641683</c:v>
                </c:pt>
                <c:pt idx="1">
                  <c:v>1.0350467289719627</c:v>
                </c:pt>
                <c:pt idx="2">
                  <c:v>1.1019801980198021</c:v>
                </c:pt>
                <c:pt idx="3">
                  <c:v>1.080373831775701</c:v>
                </c:pt>
                <c:pt idx="4">
                  <c:v>1.0878378378378379</c:v>
                </c:pt>
                <c:pt idx="5">
                  <c:v>0.98108108108108105</c:v>
                </c:pt>
                <c:pt idx="6">
                  <c:v>0.98482142857142863</c:v>
                </c:pt>
                <c:pt idx="7">
                  <c:v>1</c:v>
                </c:pt>
                <c:pt idx="8">
                  <c:v>0.94913419913419916</c:v>
                </c:pt>
                <c:pt idx="9">
                  <c:v>1.0952914798206279</c:v>
                </c:pt>
                <c:pt idx="10">
                  <c:v>1.1608548931383578</c:v>
                </c:pt>
                <c:pt idx="11">
                  <c:v>1.2307692307692308</c:v>
                </c:pt>
                <c:pt idx="12">
                  <c:v>1.2409502262443439</c:v>
                </c:pt>
                <c:pt idx="13">
                  <c:v>1.325258914728682</c:v>
                </c:pt>
                <c:pt idx="14">
                  <c:v>1.2387878787878788</c:v>
                </c:pt>
                <c:pt idx="15">
                  <c:v>1.1976369495166488</c:v>
                </c:pt>
                <c:pt idx="16">
                  <c:v>1.1754385964912282</c:v>
                </c:pt>
                <c:pt idx="17">
                  <c:v>1.2133182844243793</c:v>
                </c:pt>
                <c:pt idx="18">
                  <c:v>1.2337514253135691</c:v>
                </c:pt>
                <c:pt idx="19">
                  <c:v>1.2716981132075471</c:v>
                </c:pt>
                <c:pt idx="20">
                  <c:v>1.2647849462365592</c:v>
                </c:pt>
                <c:pt idx="21">
                  <c:v>1.2395543175487465</c:v>
                </c:pt>
                <c:pt idx="22">
                  <c:v>1.2341085271317829</c:v>
                </c:pt>
                <c:pt idx="23">
                  <c:v>1.1650326797385622</c:v>
                </c:pt>
                <c:pt idx="24">
                  <c:v>1.1583850931677018</c:v>
                </c:pt>
                <c:pt idx="25">
                  <c:v>1.1263823064770933</c:v>
                </c:pt>
                <c:pt idx="26">
                  <c:v>1.263157894736842</c:v>
                </c:pt>
                <c:pt idx="27">
                  <c:v>1.3111455108359134</c:v>
                </c:pt>
                <c:pt idx="28">
                  <c:v>1.3051948051948052</c:v>
                </c:pt>
                <c:pt idx="29">
                  <c:v>1.3302063789868668</c:v>
                </c:pt>
                <c:pt idx="30">
                  <c:v>1.2932604735883424</c:v>
                </c:pt>
                <c:pt idx="31">
                  <c:v>1.266798418972332</c:v>
                </c:pt>
                <c:pt idx="32">
                  <c:v>1.379690949227373</c:v>
                </c:pt>
                <c:pt idx="33">
                  <c:v>1.2741935483870968</c:v>
                </c:pt>
                <c:pt idx="34">
                  <c:v>1.2533589251439539</c:v>
                </c:pt>
                <c:pt idx="35">
                  <c:v>1.3118503118503118</c:v>
                </c:pt>
                <c:pt idx="36">
                  <c:v>1.3121019108280254</c:v>
                </c:pt>
                <c:pt idx="37">
                  <c:v>1.3454935622317596</c:v>
                </c:pt>
                <c:pt idx="38">
                  <c:v>1.3870246085011186</c:v>
                </c:pt>
                <c:pt idx="39">
                  <c:v>1.4364896073903002</c:v>
                </c:pt>
                <c:pt idx="40">
                  <c:v>1.4472477064220184</c:v>
                </c:pt>
                <c:pt idx="41">
                  <c:v>1.4663865546218486</c:v>
                </c:pt>
                <c:pt idx="42">
                  <c:v>1.4695652173913043</c:v>
                </c:pt>
                <c:pt idx="43">
                  <c:v>1.4391891891891893</c:v>
                </c:pt>
                <c:pt idx="44">
                  <c:v>1.390495867768595</c:v>
                </c:pt>
                <c:pt idx="45">
                  <c:v>1.3827655310621243</c:v>
                </c:pt>
                <c:pt idx="46">
                  <c:v>1.3546511627906976</c:v>
                </c:pt>
                <c:pt idx="47">
                  <c:v>1.6566523605150214</c:v>
                </c:pt>
                <c:pt idx="48">
                  <c:v>1.631578947368421</c:v>
                </c:pt>
                <c:pt idx="49">
                  <c:v>1.6864197530864198</c:v>
                </c:pt>
                <c:pt idx="50">
                  <c:v>1.6739659367396593</c:v>
                </c:pt>
                <c:pt idx="51">
                  <c:v>1.6771844660194175</c:v>
                </c:pt>
                <c:pt idx="52">
                  <c:v>1.6742081447963801</c:v>
                </c:pt>
                <c:pt idx="53">
                  <c:v>1.7049180327868851</c:v>
                </c:pt>
                <c:pt idx="54">
                  <c:v>1.6995073891625616</c:v>
                </c:pt>
                <c:pt idx="55">
                  <c:v>1.7321428571428572</c:v>
                </c:pt>
                <c:pt idx="56">
                  <c:v>1.7447916666666667</c:v>
                </c:pt>
                <c:pt idx="57">
                  <c:v>1.7478991596638656</c:v>
                </c:pt>
                <c:pt idx="58">
                  <c:v>1.8126801152737753</c:v>
                </c:pt>
                <c:pt idx="59">
                  <c:v>1.7837837837837838</c:v>
                </c:pt>
                <c:pt idx="60">
                  <c:v>1.8187134502923976</c:v>
                </c:pt>
                <c:pt idx="61">
                  <c:v>1.7682291666666667</c:v>
                </c:pt>
                <c:pt idx="62">
                  <c:v>1.8179347826086956</c:v>
                </c:pt>
                <c:pt idx="63">
                  <c:v>1.8094059405940595</c:v>
                </c:pt>
                <c:pt idx="64">
                  <c:v>1.7741176470588236</c:v>
                </c:pt>
                <c:pt idx="65">
                  <c:v>1.7811764705882354</c:v>
                </c:pt>
                <c:pt idx="66">
                  <c:v>1.8126520681265206</c:v>
                </c:pt>
                <c:pt idx="67">
                  <c:v>1.857843137254902</c:v>
                </c:pt>
                <c:pt idx="68">
                  <c:v>1.8004587155963303</c:v>
                </c:pt>
                <c:pt idx="69">
                  <c:v>1.7372881355932204</c:v>
                </c:pt>
                <c:pt idx="70">
                  <c:v>1.757238307349666</c:v>
                </c:pt>
                <c:pt idx="71">
                  <c:v>1.8430913348946136</c:v>
                </c:pt>
                <c:pt idx="72">
                  <c:v>1.8628841607565012</c:v>
                </c:pt>
                <c:pt idx="73">
                  <c:v>1.8838862559241707</c:v>
                </c:pt>
                <c:pt idx="74">
                  <c:v>1.8888888888888888</c:v>
                </c:pt>
                <c:pt idx="75">
                  <c:v>1.8918918918918919</c:v>
                </c:pt>
                <c:pt idx="76">
                  <c:v>1.8502304147465438</c:v>
                </c:pt>
                <c:pt idx="77">
                  <c:v>1.8603603603603605</c:v>
                </c:pt>
                <c:pt idx="78">
                  <c:v>1.812636165577342</c:v>
                </c:pt>
                <c:pt idx="79">
                  <c:v>1.8384798099762469</c:v>
                </c:pt>
                <c:pt idx="80">
                  <c:v>1.7831858407079646</c:v>
                </c:pt>
                <c:pt idx="81">
                  <c:v>1.8116279069767443</c:v>
                </c:pt>
                <c:pt idx="82">
                  <c:v>1.8246445497630333</c:v>
                </c:pt>
                <c:pt idx="83">
                  <c:v>1.7705263157894737</c:v>
                </c:pt>
                <c:pt idx="84">
                  <c:v>1.7265917602996255</c:v>
                </c:pt>
                <c:pt idx="85">
                  <c:v>1.7514677103718199</c:v>
                </c:pt>
                <c:pt idx="86">
                  <c:v>1.7745664739884393</c:v>
                </c:pt>
                <c:pt idx="87">
                  <c:v>1.8263473053892216</c:v>
                </c:pt>
                <c:pt idx="88">
                  <c:v>1.8289738430583502</c:v>
                </c:pt>
                <c:pt idx="89">
                  <c:v>1.8432989690721648</c:v>
                </c:pt>
                <c:pt idx="90">
                  <c:v>1.9278131634819533</c:v>
                </c:pt>
                <c:pt idx="91">
                  <c:v>1.7653061224489797</c:v>
                </c:pt>
                <c:pt idx="92">
                  <c:v>1.7589743589743589</c:v>
                </c:pt>
                <c:pt idx="93">
                  <c:v>1.6203576341127923</c:v>
                </c:pt>
                <c:pt idx="94">
                  <c:v>1.6914556962025316</c:v>
                </c:pt>
                <c:pt idx="95">
                  <c:v>1.7169179229480738</c:v>
                </c:pt>
                <c:pt idx="96">
                  <c:v>1.7992831541218639</c:v>
                </c:pt>
                <c:pt idx="97">
                  <c:v>1.8129251700680271</c:v>
                </c:pt>
                <c:pt idx="98">
                  <c:v>1.7748776508972268</c:v>
                </c:pt>
                <c:pt idx="99">
                  <c:v>1.8071672354948805</c:v>
                </c:pt>
                <c:pt idx="100">
                  <c:v>1.8581196581196582</c:v>
                </c:pt>
                <c:pt idx="101">
                  <c:v>1.8500851788756389</c:v>
                </c:pt>
                <c:pt idx="102">
                  <c:v>1.8154657293497365</c:v>
                </c:pt>
                <c:pt idx="103">
                  <c:v>0.34731543624161076</c:v>
                </c:pt>
                <c:pt idx="104">
                  <c:v>0.34775641025641024</c:v>
                </c:pt>
                <c:pt idx="105">
                  <c:v>0.34761904761904761</c:v>
                </c:pt>
                <c:pt idx="106">
                  <c:v>0.36900958466453676</c:v>
                </c:pt>
                <c:pt idx="107">
                  <c:v>0.45317725752508359</c:v>
                </c:pt>
                <c:pt idx="108">
                  <c:v>0.4606741573033708</c:v>
                </c:pt>
                <c:pt idx="109">
                  <c:v>0.4543973941368078</c:v>
                </c:pt>
                <c:pt idx="110">
                  <c:v>0.45990180032733224</c:v>
                </c:pt>
                <c:pt idx="111">
                  <c:v>0.46013289036544852</c:v>
                </c:pt>
                <c:pt idx="112">
                  <c:v>0.43856655290102387</c:v>
                </c:pt>
                <c:pt idx="113">
                  <c:v>0.45585585585585586</c:v>
                </c:pt>
                <c:pt idx="114">
                  <c:v>0.48051948051948051</c:v>
                </c:pt>
                <c:pt idx="115">
                  <c:v>0.48571428571428571</c:v>
                </c:pt>
                <c:pt idx="116">
                  <c:v>0.48888888888888887</c:v>
                </c:pt>
                <c:pt idx="117">
                  <c:v>0.50559701492537312</c:v>
                </c:pt>
                <c:pt idx="118">
                  <c:v>0.46260869565217394</c:v>
                </c:pt>
                <c:pt idx="119">
                  <c:v>0.44498381877022652</c:v>
                </c:pt>
                <c:pt idx="120">
                  <c:v>0.44838709677419353</c:v>
                </c:pt>
                <c:pt idx="121">
                  <c:v>0.44810543657331137</c:v>
                </c:pt>
                <c:pt idx="122">
                  <c:v>0.42723004694835681</c:v>
                </c:pt>
                <c:pt idx="123">
                  <c:v>0.42924528301886794</c:v>
                </c:pt>
                <c:pt idx="124">
                  <c:v>0.43689320388349512</c:v>
                </c:pt>
                <c:pt idx="125">
                  <c:v>0.41121495327102803</c:v>
                </c:pt>
                <c:pt idx="126">
                  <c:v>0.39344262295081966</c:v>
                </c:pt>
                <c:pt idx="127">
                  <c:v>0.37784090909090912</c:v>
                </c:pt>
                <c:pt idx="128">
                  <c:v>0.39504373177842567</c:v>
                </c:pt>
                <c:pt idx="129">
                  <c:v>0.39537509608360827</c:v>
                </c:pt>
                <c:pt idx="130">
                  <c:v>0.40120663650075417</c:v>
                </c:pt>
                <c:pt idx="131">
                  <c:v>0.375</c:v>
                </c:pt>
                <c:pt idx="132">
                  <c:v>0.36249999999999999</c:v>
                </c:pt>
                <c:pt idx="133">
                  <c:v>0.36944444444444446</c:v>
                </c:pt>
                <c:pt idx="134">
                  <c:v>0.34217506631299732</c:v>
                </c:pt>
                <c:pt idx="135">
                  <c:v>0.33505154639175255</c:v>
                </c:pt>
                <c:pt idx="136">
                  <c:v>0.33008526187576126</c:v>
                </c:pt>
                <c:pt idx="137">
                  <c:v>0.32793017456359103</c:v>
                </c:pt>
                <c:pt idx="138">
                  <c:v>0.3141809290953545</c:v>
                </c:pt>
                <c:pt idx="139">
                  <c:v>0.31488314883148832</c:v>
                </c:pt>
                <c:pt idx="140">
                  <c:v>0.28899082568807338</c:v>
                </c:pt>
                <c:pt idx="141">
                  <c:v>0.28202115158636898</c:v>
                </c:pt>
                <c:pt idx="142">
                  <c:v>0.2810615199034982</c:v>
                </c:pt>
                <c:pt idx="143">
                  <c:v>0.26794258373205743</c:v>
                </c:pt>
                <c:pt idx="144">
                  <c:v>0.25112612612612611</c:v>
                </c:pt>
                <c:pt idx="145">
                  <c:v>0.34782608695652173</c:v>
                </c:pt>
                <c:pt idx="146">
                  <c:v>0.34532374100719426</c:v>
                </c:pt>
                <c:pt idx="147">
                  <c:v>0.3624557260920897</c:v>
                </c:pt>
                <c:pt idx="148">
                  <c:v>0.36107711138310894</c:v>
                </c:pt>
                <c:pt idx="149">
                  <c:v>0.41216216216216217</c:v>
                </c:pt>
                <c:pt idx="150">
                  <c:v>0.41678129298486932</c:v>
                </c:pt>
                <c:pt idx="151">
                  <c:v>0.44429530201342282</c:v>
                </c:pt>
                <c:pt idx="152">
                  <c:v>0.45092460881934565</c:v>
                </c:pt>
                <c:pt idx="153">
                  <c:v>0.4507845934379458</c:v>
                </c:pt>
                <c:pt idx="154">
                  <c:v>0.44427934621099552</c:v>
                </c:pt>
                <c:pt idx="155">
                  <c:v>0.38482023968042611</c:v>
                </c:pt>
                <c:pt idx="156">
                  <c:v>0.37549933422103859</c:v>
                </c:pt>
                <c:pt idx="157">
                  <c:v>0.36545240893066983</c:v>
                </c:pt>
                <c:pt idx="158">
                  <c:v>0.35381114903299204</c:v>
                </c:pt>
                <c:pt idx="159">
                  <c:v>0.34140715109573239</c:v>
                </c:pt>
                <c:pt idx="160">
                  <c:v>0.3177366702937976</c:v>
                </c:pt>
                <c:pt idx="161">
                  <c:v>0.33844468784227821</c:v>
                </c:pt>
                <c:pt idx="162">
                  <c:v>0.32736842105263159</c:v>
                </c:pt>
                <c:pt idx="163">
                  <c:v>0.33938100320170755</c:v>
                </c:pt>
                <c:pt idx="164">
                  <c:v>0.32432432432432434</c:v>
                </c:pt>
                <c:pt idx="165">
                  <c:v>0.31767337807606266</c:v>
                </c:pt>
                <c:pt idx="166">
                  <c:v>0.31155192532088682</c:v>
                </c:pt>
                <c:pt idx="167">
                  <c:v>0.33134684147794996</c:v>
                </c:pt>
                <c:pt idx="168">
                  <c:v>0.31670533642691417</c:v>
                </c:pt>
                <c:pt idx="169">
                  <c:v>0.33138856476079348</c:v>
                </c:pt>
                <c:pt idx="170">
                  <c:v>0.31471981672394045</c:v>
                </c:pt>
                <c:pt idx="171">
                  <c:v>0.29661016949152541</c:v>
                </c:pt>
                <c:pt idx="172">
                  <c:v>0.25676937441643322</c:v>
                </c:pt>
                <c:pt idx="173">
                  <c:v>0.26953907815631262</c:v>
                </c:pt>
                <c:pt idx="174">
                  <c:v>0.2762487257900102</c:v>
                </c:pt>
                <c:pt idx="175">
                  <c:v>0.27645788336933047</c:v>
                </c:pt>
                <c:pt idx="176">
                  <c:v>0.2857142857142857</c:v>
                </c:pt>
                <c:pt idx="177">
                  <c:v>0.30994897959183676</c:v>
                </c:pt>
                <c:pt idx="178">
                  <c:v>0.31886024423337855</c:v>
                </c:pt>
                <c:pt idx="179">
                  <c:v>0.30193236714975846</c:v>
                </c:pt>
                <c:pt idx="180">
                  <c:v>0.29383313180169285</c:v>
                </c:pt>
                <c:pt idx="181">
                  <c:v>0.30921052631578949</c:v>
                </c:pt>
                <c:pt idx="182">
                  <c:v>0.3082010582010582</c:v>
                </c:pt>
                <c:pt idx="183">
                  <c:v>0.31930333817126272</c:v>
                </c:pt>
                <c:pt idx="184">
                  <c:v>0.30364372469635625</c:v>
                </c:pt>
                <c:pt idx="185">
                  <c:v>0.34355828220858897</c:v>
                </c:pt>
                <c:pt idx="186">
                  <c:v>0.32102272727272729</c:v>
                </c:pt>
                <c:pt idx="187">
                  <c:v>0.31752873563218392</c:v>
                </c:pt>
                <c:pt idx="188">
                  <c:v>0.36019968403065117</c:v>
                </c:pt>
                <c:pt idx="189">
                  <c:v>0.3641304347826087</c:v>
                </c:pt>
                <c:pt idx="190">
                  <c:v>0.3385146804835924</c:v>
                </c:pt>
                <c:pt idx="191">
                  <c:v>0.31797235023041476</c:v>
                </c:pt>
                <c:pt idx="192">
                  <c:v>0.30354609929078014</c:v>
                </c:pt>
                <c:pt idx="193">
                  <c:v>0.20316354430379746</c:v>
                </c:pt>
                <c:pt idx="194">
                  <c:v>0.21253405994550409</c:v>
                </c:pt>
                <c:pt idx="195">
                  <c:v>0.19733333333333333</c:v>
                </c:pt>
                <c:pt idx="196">
                  <c:v>0.17762399077277971</c:v>
                </c:pt>
                <c:pt idx="197">
                  <c:v>0.17604944812362031</c:v>
                </c:pt>
                <c:pt idx="198">
                  <c:v>0.18988190476190475</c:v>
                </c:pt>
                <c:pt idx="199">
                  <c:v>0.21212121212121213</c:v>
                </c:pt>
                <c:pt idx="200">
                  <c:v>0.21246458923512748</c:v>
                </c:pt>
                <c:pt idx="201">
                  <c:v>0.20084269662921347</c:v>
                </c:pt>
                <c:pt idx="202">
                  <c:v>0.19810040705563092</c:v>
                </c:pt>
                <c:pt idx="203">
                  <c:v>0.18338108882521489</c:v>
                </c:pt>
                <c:pt idx="204">
                  <c:v>0.20409704918032787</c:v>
                </c:pt>
                <c:pt idx="205">
                  <c:v>0.28048780487804881</c:v>
                </c:pt>
                <c:pt idx="206">
                  <c:v>0.2722440677966102</c:v>
                </c:pt>
                <c:pt idx="207">
                  <c:v>0.26995630252100838</c:v>
                </c:pt>
                <c:pt idx="208">
                  <c:v>0.27074235807860264</c:v>
                </c:pt>
                <c:pt idx="209">
                  <c:v>0.27868852459016391</c:v>
                </c:pt>
                <c:pt idx="210">
                  <c:v>0.30022075055187636</c:v>
                </c:pt>
                <c:pt idx="211">
                  <c:v>0.32762947368421053</c:v>
                </c:pt>
                <c:pt idx="212">
                  <c:v>0.31278206278026904</c:v>
                </c:pt>
                <c:pt idx="213">
                  <c:v>0.33035714285714285</c:v>
                </c:pt>
                <c:pt idx="214">
                  <c:v>0.37146323907455014</c:v>
                </c:pt>
                <c:pt idx="215">
                  <c:v>0.38578680203045684</c:v>
                </c:pt>
                <c:pt idx="216">
                  <c:v>0.41494845360824745</c:v>
                </c:pt>
                <c:pt idx="217">
                  <c:v>0.41131105398457585</c:v>
                </c:pt>
                <c:pt idx="218">
                  <c:v>0.41105769230769229</c:v>
                </c:pt>
                <c:pt idx="219">
                  <c:v>0.37641723356009071</c:v>
                </c:pt>
                <c:pt idx="220">
                  <c:v>0.38117647058823528</c:v>
                </c:pt>
                <c:pt idx="221">
                  <c:v>0.3716216216216216</c:v>
                </c:pt>
                <c:pt idx="222">
                  <c:v>0.3911007025761124</c:v>
                </c:pt>
                <c:pt idx="223">
                  <c:v>0.40399002493765584</c:v>
                </c:pt>
                <c:pt idx="224">
                  <c:v>0.40350877192982454</c:v>
                </c:pt>
                <c:pt idx="225">
                  <c:v>0.39243498817966904</c:v>
                </c:pt>
                <c:pt idx="226">
                  <c:v>0.41904761904761906</c:v>
                </c:pt>
                <c:pt idx="227">
                  <c:v>0.41822429906542058</c:v>
                </c:pt>
                <c:pt idx="228">
                  <c:v>0.39080459770114945</c:v>
                </c:pt>
                <c:pt idx="229">
                  <c:v>0.387308533916849</c:v>
                </c:pt>
                <c:pt idx="230">
                  <c:v>0.38938053097345132</c:v>
                </c:pt>
                <c:pt idx="231">
                  <c:v>0.39631336405529954</c:v>
                </c:pt>
                <c:pt idx="232">
                  <c:v>0.43552311435523117</c:v>
                </c:pt>
                <c:pt idx="233">
                  <c:v>0.46361185983827491</c:v>
                </c:pt>
                <c:pt idx="234">
                  <c:v>0.46648044692737428</c:v>
                </c:pt>
                <c:pt idx="235">
                  <c:v>0.48295454545454547</c:v>
                </c:pt>
                <c:pt idx="236">
                  <c:v>0.46892655367231639</c:v>
                </c:pt>
                <c:pt idx="237">
                  <c:v>0.4632768361581921</c:v>
                </c:pt>
                <c:pt idx="238">
                  <c:v>0.49226006191950467</c:v>
                </c:pt>
                <c:pt idx="239">
                  <c:v>0.44183047091412742</c:v>
                </c:pt>
                <c:pt idx="240">
                  <c:v>0.42391304347826086</c:v>
                </c:pt>
                <c:pt idx="241">
                  <c:v>0.40379949367088608</c:v>
                </c:pt>
                <c:pt idx="242">
                  <c:v>0.40452261306532661</c:v>
                </c:pt>
                <c:pt idx="243">
                  <c:v>0.4175824175824176</c:v>
                </c:pt>
                <c:pt idx="244">
                  <c:v>0.40082885879324526</c:v>
                </c:pt>
                <c:pt idx="245">
                  <c:v>0.43140487804878047</c:v>
                </c:pt>
                <c:pt idx="246">
                  <c:v>0.42365508982035927</c:v>
                </c:pt>
                <c:pt idx="247">
                  <c:v>0.38739731903485253</c:v>
                </c:pt>
                <c:pt idx="248">
                  <c:v>0.4355300859598854</c:v>
                </c:pt>
                <c:pt idx="249">
                  <c:v>0.45425867507886436</c:v>
                </c:pt>
                <c:pt idx="250">
                  <c:v>0.52517985611510787</c:v>
                </c:pt>
                <c:pt idx="251">
                  <c:v>0.43165467625899279</c:v>
                </c:pt>
                <c:pt idx="252">
                  <c:v>0.39310344827586208</c:v>
                </c:pt>
                <c:pt idx="253">
                  <c:v>0.41335451263537909</c:v>
                </c:pt>
                <c:pt idx="254">
                  <c:v>0.36451612903225805</c:v>
                </c:pt>
                <c:pt idx="255">
                  <c:v>0.31302889518413596</c:v>
                </c:pt>
                <c:pt idx="256">
                  <c:v>0.34355828220858897</c:v>
                </c:pt>
                <c:pt idx="257">
                  <c:v>0.34394904458598724</c:v>
                </c:pt>
                <c:pt idx="258">
                  <c:v>0.37090909090909091</c:v>
                </c:pt>
                <c:pt idx="259">
                  <c:v>0.37316470588235295</c:v>
                </c:pt>
                <c:pt idx="260">
                  <c:v>0.36923076923076925</c:v>
                </c:pt>
                <c:pt idx="261">
                  <c:v>0.41975308641975306</c:v>
                </c:pt>
                <c:pt idx="262">
                  <c:v>0.45622119815668205</c:v>
                </c:pt>
                <c:pt idx="263">
                  <c:v>0.46288209606986902</c:v>
                </c:pt>
                <c:pt idx="264">
                  <c:v>0.45852903225806452</c:v>
                </c:pt>
                <c:pt idx="265">
                  <c:v>0.45497630331753552</c:v>
                </c:pt>
                <c:pt idx="266">
                  <c:v>0.4275981900452489</c:v>
                </c:pt>
                <c:pt idx="267">
                  <c:v>0.40343347639484978</c:v>
                </c:pt>
                <c:pt idx="268">
                  <c:v>0.41342337662337664</c:v>
                </c:pt>
                <c:pt idx="269">
                  <c:v>0.38508387096774194</c:v>
                </c:pt>
                <c:pt idx="270">
                  <c:v>0.71704806201550386</c:v>
                </c:pt>
                <c:pt idx="271">
                  <c:v>0.7109375</c:v>
                </c:pt>
                <c:pt idx="272">
                  <c:v>0.68030739216292735</c:v>
                </c:pt>
                <c:pt idx="273">
                  <c:v>0.6776859504132231</c:v>
                </c:pt>
                <c:pt idx="274">
                  <c:v>0.73205536501714841</c:v>
                </c:pt>
                <c:pt idx="275">
                  <c:v>0.79580485189652861</c:v>
                </c:pt>
                <c:pt idx="276">
                  <c:v>0.7285638095238095</c:v>
                </c:pt>
                <c:pt idx="277">
                  <c:v>0.75896813154353604</c:v>
                </c:pt>
                <c:pt idx="278">
                  <c:v>0.70987654320987648</c:v>
                </c:pt>
                <c:pt idx="279">
                  <c:v>0.6463932107496464</c:v>
                </c:pt>
                <c:pt idx="280">
                  <c:v>0.64366197183098595</c:v>
                </c:pt>
                <c:pt idx="281">
                  <c:v>0.66053748231966047</c:v>
                </c:pt>
                <c:pt idx="282">
                  <c:v>0.7010785824345146</c:v>
                </c:pt>
                <c:pt idx="283">
                  <c:v>0.77619047619047621</c:v>
                </c:pt>
                <c:pt idx="284">
                  <c:v>0.78916544655929721</c:v>
                </c:pt>
                <c:pt idx="285">
                  <c:v>0.74545454545454548</c:v>
                </c:pt>
                <c:pt idx="286">
                  <c:v>0.66464891041162233</c:v>
                </c:pt>
                <c:pt idx="287">
                  <c:v>0.69448183041722755</c:v>
                </c:pt>
                <c:pt idx="288">
                  <c:v>0.79106628242074928</c:v>
                </c:pt>
                <c:pt idx="289">
                  <c:v>0.7791495198902606</c:v>
                </c:pt>
                <c:pt idx="290">
                  <c:v>0.80878186968838528</c:v>
                </c:pt>
                <c:pt idx="291">
                  <c:v>0.89174560216508802</c:v>
                </c:pt>
                <c:pt idx="292">
                  <c:v>0.81398252184769038</c:v>
                </c:pt>
                <c:pt idx="293">
                  <c:v>0.77031802120141346</c:v>
                </c:pt>
                <c:pt idx="294">
                  <c:v>0.69230769230769229</c:v>
                </c:pt>
                <c:pt idx="295">
                  <c:v>0.78519417475728148</c:v>
                </c:pt>
                <c:pt idx="296">
                  <c:v>0.8224076281287247</c:v>
                </c:pt>
                <c:pt idx="297">
                  <c:v>0.78839177750906886</c:v>
                </c:pt>
                <c:pt idx="298">
                  <c:v>0.7524390243902439</c:v>
                </c:pt>
                <c:pt idx="299">
                  <c:v>0.73042362002567396</c:v>
                </c:pt>
                <c:pt idx="300">
                  <c:v>0.80799999999999994</c:v>
                </c:pt>
                <c:pt idx="301">
                  <c:v>0.73738680465717976</c:v>
                </c:pt>
                <c:pt idx="302">
                  <c:v>0.80140845070422539</c:v>
                </c:pt>
                <c:pt idx="303">
                  <c:v>0.82944606413994171</c:v>
                </c:pt>
                <c:pt idx="304">
                  <c:v>0.7932489451476793</c:v>
                </c:pt>
                <c:pt idx="305">
                  <c:v>0.82411347517730493</c:v>
                </c:pt>
                <c:pt idx="306">
                  <c:v>1.1663366336633663</c:v>
                </c:pt>
                <c:pt idx="307">
                  <c:v>1.063973063973064</c:v>
                </c:pt>
                <c:pt idx="308">
                  <c:v>0.98617511520737333</c:v>
                </c:pt>
                <c:pt idx="309">
                  <c:v>0.96546310832025117</c:v>
                </c:pt>
                <c:pt idx="310">
                  <c:v>1.043338683788122</c:v>
                </c:pt>
                <c:pt idx="311">
                  <c:v>1.0048000000000001</c:v>
                </c:pt>
                <c:pt idx="312">
                  <c:v>0.99170812603648428</c:v>
                </c:pt>
                <c:pt idx="313">
                  <c:v>1.0192982456140349</c:v>
                </c:pt>
                <c:pt idx="314">
                  <c:v>0.98756660746003544</c:v>
                </c:pt>
                <c:pt idx="315">
                  <c:v>0.92568659127625208</c:v>
                </c:pt>
                <c:pt idx="316">
                  <c:v>0.88800000000000001</c:v>
                </c:pt>
                <c:pt idx="317">
                  <c:v>0.90849673202614367</c:v>
                </c:pt>
                <c:pt idx="318">
                  <c:v>0.91819699499165275</c:v>
                </c:pt>
                <c:pt idx="319">
                  <c:v>0.90415335463258795</c:v>
                </c:pt>
                <c:pt idx="320">
                  <c:v>0.90547263681592038</c:v>
                </c:pt>
                <c:pt idx="321">
                  <c:v>0.88336192109777023</c:v>
                </c:pt>
                <c:pt idx="322">
                  <c:v>0.87205387205387197</c:v>
                </c:pt>
                <c:pt idx="323">
                  <c:v>0.91826086956521746</c:v>
                </c:pt>
                <c:pt idx="324">
                  <c:v>0.88545454545454549</c:v>
                </c:pt>
                <c:pt idx="325">
                  <c:v>0.89883268482490275</c:v>
                </c:pt>
                <c:pt idx="326">
                  <c:v>1.0321839080459771</c:v>
                </c:pt>
                <c:pt idx="327">
                  <c:v>1.0576036866359446</c:v>
                </c:pt>
                <c:pt idx="328">
                  <c:v>1.1132530120481927</c:v>
                </c:pt>
                <c:pt idx="329">
                  <c:v>1.0420353982300885</c:v>
                </c:pt>
                <c:pt idx="330">
                  <c:v>1.0480349344978166</c:v>
                </c:pt>
                <c:pt idx="331">
                  <c:v>0.96175908221797324</c:v>
                </c:pt>
                <c:pt idx="332">
                  <c:v>0.93256262042389204</c:v>
                </c:pt>
                <c:pt idx="333">
                  <c:v>0.76744186046511631</c:v>
                </c:pt>
                <c:pt idx="334">
                  <c:v>0.78792822185970635</c:v>
                </c:pt>
                <c:pt idx="335">
                  <c:v>0.78253706754530472</c:v>
                </c:pt>
                <c:pt idx="336">
                  <c:v>0.77867528271405495</c:v>
                </c:pt>
                <c:pt idx="337">
                  <c:v>0.77687296416938112</c:v>
                </c:pt>
                <c:pt idx="338">
                  <c:v>0.82423208191126274</c:v>
                </c:pt>
                <c:pt idx="339">
                  <c:v>0.85635359116022114</c:v>
                </c:pt>
                <c:pt idx="340">
                  <c:v>0.80919931856899485</c:v>
                </c:pt>
                <c:pt idx="341">
                  <c:v>0.84444444444444433</c:v>
                </c:pt>
                <c:pt idx="342">
                  <c:v>0.79370629370629375</c:v>
                </c:pt>
                <c:pt idx="343">
                  <c:v>0.81166666666666665</c:v>
                </c:pt>
                <c:pt idx="344">
                  <c:v>0.83979763912310301</c:v>
                </c:pt>
                <c:pt idx="345">
                  <c:v>0.85918003565062384</c:v>
                </c:pt>
                <c:pt idx="346">
                  <c:v>0.92962962962962947</c:v>
                </c:pt>
                <c:pt idx="347">
                  <c:v>0.93881453154875716</c:v>
                </c:pt>
                <c:pt idx="348">
                  <c:v>0.92379182156133821</c:v>
                </c:pt>
                <c:pt idx="349">
                  <c:v>0.91992551210428308</c:v>
                </c:pt>
                <c:pt idx="350">
                  <c:v>0.98616600790513842</c:v>
                </c:pt>
                <c:pt idx="351">
                  <c:v>0.93359375</c:v>
                </c:pt>
                <c:pt idx="352">
                  <c:v>0.95256916996047447</c:v>
                </c:pt>
                <c:pt idx="353">
                  <c:v>0.91698841698841704</c:v>
                </c:pt>
                <c:pt idx="354">
                  <c:v>0.95009596928982731</c:v>
                </c:pt>
                <c:pt idx="355">
                  <c:v>0.9417475728155339</c:v>
                </c:pt>
                <c:pt idx="356">
                  <c:v>0.91247672253258849</c:v>
                </c:pt>
                <c:pt idx="357">
                  <c:v>0.94876660341555985</c:v>
                </c:pt>
                <c:pt idx="358">
                  <c:v>0.93084112149532727</c:v>
                </c:pt>
                <c:pt idx="359">
                  <c:v>0.91044776119402981</c:v>
                </c:pt>
                <c:pt idx="360">
                  <c:v>0.91793893129770976</c:v>
                </c:pt>
                <c:pt idx="361">
                  <c:v>0.946257197696737</c:v>
                </c:pt>
                <c:pt idx="362">
                  <c:v>0.96686159844054587</c:v>
                </c:pt>
                <c:pt idx="363">
                  <c:v>1.0248962655601659</c:v>
                </c:pt>
                <c:pt idx="364">
                  <c:v>1.1682242990654206</c:v>
                </c:pt>
                <c:pt idx="365">
                  <c:v>1.1066666666666667</c:v>
                </c:pt>
                <c:pt idx="366">
                  <c:v>1.1298405466970387</c:v>
                </c:pt>
                <c:pt idx="367">
                  <c:v>1.1595238095238094</c:v>
                </c:pt>
                <c:pt idx="368">
                  <c:v>1.2376237623762376</c:v>
                </c:pt>
                <c:pt idx="369">
                  <c:v>1.1932367149758456</c:v>
                </c:pt>
                <c:pt idx="370">
                  <c:v>1.2162162162162162</c:v>
                </c:pt>
                <c:pt idx="371">
                  <c:v>1.2435897435897436</c:v>
                </c:pt>
                <c:pt idx="372">
                  <c:v>1.3225806451612903</c:v>
                </c:pt>
                <c:pt idx="373">
                  <c:v>1.3414634146341464</c:v>
                </c:pt>
                <c:pt idx="374">
                  <c:v>1.2411167512690355</c:v>
                </c:pt>
                <c:pt idx="375">
                  <c:v>1.2506596306068603</c:v>
                </c:pt>
                <c:pt idx="376">
                  <c:v>1.2849162011173183</c:v>
                </c:pt>
                <c:pt idx="377">
                  <c:v>1.2065217391304348</c:v>
                </c:pt>
                <c:pt idx="378">
                  <c:v>1.1639344262295082</c:v>
                </c:pt>
                <c:pt idx="379">
                  <c:v>1.1480446927374302</c:v>
                </c:pt>
                <c:pt idx="380">
                  <c:v>1.095505617977528</c:v>
                </c:pt>
                <c:pt idx="381">
                  <c:v>1.1171428571428572</c:v>
                </c:pt>
                <c:pt idx="382">
                  <c:v>1.2433333333333334</c:v>
                </c:pt>
                <c:pt idx="383">
                  <c:v>1.3003663003663004</c:v>
                </c:pt>
                <c:pt idx="384">
                  <c:v>1.267605633802817</c:v>
                </c:pt>
                <c:pt idx="385">
                  <c:v>1.4375000000000002</c:v>
                </c:pt>
                <c:pt idx="386">
                  <c:v>1.4481327800829875</c:v>
                </c:pt>
                <c:pt idx="387">
                  <c:v>1.4701195219123506</c:v>
                </c:pt>
                <c:pt idx="388">
                  <c:v>1.7627906976744188</c:v>
                </c:pt>
                <c:pt idx="389">
                  <c:v>2.1299435028248586</c:v>
                </c:pt>
                <c:pt idx="390">
                  <c:v>2.0317460317460316</c:v>
                </c:pt>
                <c:pt idx="391">
                  <c:v>2.1222222222222222</c:v>
                </c:pt>
                <c:pt idx="392">
                  <c:v>2.1963190184049082</c:v>
                </c:pt>
                <c:pt idx="393">
                  <c:v>2.448051948051948</c:v>
                </c:pt>
                <c:pt idx="394">
                  <c:v>2.5684931506849318</c:v>
                </c:pt>
                <c:pt idx="395">
                  <c:v>2.5337837837837838</c:v>
                </c:pt>
                <c:pt idx="396">
                  <c:v>2.5838926174496644</c:v>
                </c:pt>
                <c:pt idx="397">
                  <c:v>2.5064935064935066</c:v>
                </c:pt>
                <c:pt idx="398">
                  <c:v>2.4064516129032256</c:v>
                </c:pt>
                <c:pt idx="399">
                  <c:v>2.4322580645161289</c:v>
                </c:pt>
                <c:pt idx="400">
                  <c:v>2.5436241610738257</c:v>
                </c:pt>
                <c:pt idx="401">
                  <c:v>2.4620689655172412</c:v>
                </c:pt>
                <c:pt idx="402">
                  <c:v>2.3509933774834435</c:v>
                </c:pt>
                <c:pt idx="403">
                  <c:v>1.7942583732057418</c:v>
                </c:pt>
                <c:pt idx="404">
                  <c:v>1.7459016393442623</c:v>
                </c:pt>
                <c:pt idx="405">
                  <c:v>1.7007874015748032</c:v>
                </c:pt>
                <c:pt idx="406">
                  <c:v>1.6199261992619924</c:v>
                </c:pt>
                <c:pt idx="407">
                  <c:v>1.5907335907335909</c:v>
                </c:pt>
                <c:pt idx="408">
                  <c:v>1.877272727272727</c:v>
                </c:pt>
                <c:pt idx="409">
                  <c:v>1.7112970711297069</c:v>
                </c:pt>
                <c:pt idx="410">
                  <c:v>1.7740585774058577</c:v>
                </c:pt>
                <c:pt idx="411">
                  <c:v>1.8291666666666666</c:v>
                </c:pt>
                <c:pt idx="412">
                  <c:v>1.785123966942149</c:v>
                </c:pt>
                <c:pt idx="413">
                  <c:v>1.8032786885245904</c:v>
                </c:pt>
                <c:pt idx="414">
                  <c:v>1.6117216117216118</c:v>
                </c:pt>
                <c:pt idx="415">
                  <c:v>1.7023809523809523</c:v>
                </c:pt>
                <c:pt idx="416">
                  <c:v>1.8441558441558441</c:v>
                </c:pt>
                <c:pt idx="417">
                  <c:v>1.6829268292682926</c:v>
                </c:pt>
                <c:pt idx="418">
                  <c:v>1.7352941176470589</c:v>
                </c:pt>
                <c:pt idx="419">
                  <c:v>1.7629310344827587</c:v>
                </c:pt>
                <c:pt idx="420">
                  <c:v>1.7890295358649788</c:v>
                </c:pt>
                <c:pt idx="421">
                  <c:v>1.931034482758621</c:v>
                </c:pt>
                <c:pt idx="422">
                  <c:v>1.8565217391304347</c:v>
                </c:pt>
                <c:pt idx="423">
                  <c:v>1.8722466960352422</c:v>
                </c:pt>
                <c:pt idx="424">
                  <c:v>1.6150943396226416</c:v>
                </c:pt>
                <c:pt idx="425">
                  <c:v>1.6194029850746268</c:v>
                </c:pt>
                <c:pt idx="426">
                  <c:v>1.7795275590551178</c:v>
                </c:pt>
                <c:pt idx="427">
                  <c:v>1.687732342007435</c:v>
                </c:pt>
                <c:pt idx="428">
                  <c:v>1.5827586206896551</c:v>
                </c:pt>
                <c:pt idx="429">
                  <c:v>1.3556851311953353</c:v>
                </c:pt>
                <c:pt idx="430">
                  <c:v>1.2377260981912144</c:v>
                </c:pt>
                <c:pt idx="431">
                  <c:v>1.3768115942028984</c:v>
                </c:pt>
                <c:pt idx="432">
                  <c:v>1.4999999999999998</c:v>
                </c:pt>
                <c:pt idx="433">
                  <c:v>1.3872832369942196</c:v>
                </c:pt>
                <c:pt idx="434">
                  <c:v>1.256</c:v>
                </c:pt>
                <c:pt idx="435">
                  <c:v>1.2513812154696133</c:v>
                </c:pt>
                <c:pt idx="436">
                  <c:v>1.2961876832844574</c:v>
                </c:pt>
                <c:pt idx="437">
                  <c:v>1.1912568306010929</c:v>
                </c:pt>
                <c:pt idx="438">
                  <c:v>1.2836676217765044</c:v>
                </c:pt>
                <c:pt idx="439">
                  <c:v>1.4078549848942599</c:v>
                </c:pt>
                <c:pt idx="440">
                  <c:v>1.3486486486486486</c:v>
                </c:pt>
                <c:pt idx="441">
                  <c:v>1.6253443526170801</c:v>
                </c:pt>
                <c:pt idx="442">
                  <c:v>1.5161290322580643</c:v>
                </c:pt>
                <c:pt idx="443">
                  <c:v>1.521505376344086</c:v>
                </c:pt>
                <c:pt idx="444">
                  <c:v>1.554945054945055</c:v>
                </c:pt>
                <c:pt idx="445">
                  <c:v>1.4918918918918918</c:v>
                </c:pt>
                <c:pt idx="446">
                  <c:v>1.4095744680851063</c:v>
                </c:pt>
                <c:pt idx="447">
                  <c:v>1.3425414364640884</c:v>
                </c:pt>
                <c:pt idx="448">
                  <c:v>1.3890489913544668</c:v>
                </c:pt>
                <c:pt idx="449">
                  <c:v>1.5899053627760253</c:v>
                </c:pt>
                <c:pt idx="450">
                  <c:v>1.6645768025078369</c:v>
                </c:pt>
                <c:pt idx="451">
                  <c:v>1.8343373493975903</c:v>
                </c:pt>
                <c:pt idx="452">
                  <c:v>1.6676300578034682</c:v>
                </c:pt>
                <c:pt idx="453">
                  <c:v>1.7982708933717579</c:v>
                </c:pt>
                <c:pt idx="454">
                  <c:v>1.6997245179063361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6A9-420B-8EDB-3F61785823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736384"/>
        <c:axId val="222738304"/>
      </c:lineChart>
      <c:catAx>
        <c:axId val="222736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54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738304"/>
        <c:crosses val="autoZero"/>
        <c:auto val="1"/>
        <c:lblAlgn val="ctr"/>
        <c:lblOffset val="100"/>
        <c:tickLblSkip val="51"/>
        <c:tickMarkSkip val="25"/>
        <c:noMultiLvlLbl val="0"/>
      </c:catAx>
      <c:valAx>
        <c:axId val="2227383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7363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3Com Stock Price Versus Palm's Price
The data is for the ratio:  3Com/Palm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2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'Page 443'!$A$5:$A$459</c:f>
              <c:strCache>
                <c:ptCount val="361"/>
                <c:pt idx="0">
                  <c:v>17-Jul-00</c:v>
                </c:pt>
                <c:pt idx="1">
                  <c:v>18-Jul-00</c:v>
                </c:pt>
                <c:pt idx="2">
                  <c:v>19-Jul-00</c:v>
                </c:pt>
                <c:pt idx="3">
                  <c:v>20-Jul-00</c:v>
                </c:pt>
                <c:pt idx="4">
                  <c:v>21-Jul-00</c:v>
                </c:pt>
                <c:pt idx="5">
                  <c:v>24-Jul-00</c:v>
                </c:pt>
                <c:pt idx="6">
                  <c:v>25-Jul-00</c:v>
                </c:pt>
                <c:pt idx="7">
                  <c:v>26-Jul-00</c:v>
                </c:pt>
                <c:pt idx="8">
                  <c:v>27-Jul-00</c:v>
                </c:pt>
                <c:pt idx="9">
                  <c:v>28-Jul-00</c:v>
                </c:pt>
                <c:pt idx="10">
                  <c:v>31-Jul-00</c:v>
                </c:pt>
                <c:pt idx="11">
                  <c:v>1-Aug-00</c:v>
                </c:pt>
                <c:pt idx="12">
                  <c:v>2-Aug-00</c:v>
                </c:pt>
                <c:pt idx="13">
                  <c:v>3-Aug-00</c:v>
                </c:pt>
                <c:pt idx="14">
                  <c:v>4-Aug-00</c:v>
                </c:pt>
                <c:pt idx="15">
                  <c:v>7-Aug-00</c:v>
                </c:pt>
                <c:pt idx="16">
                  <c:v>8-Aug-00</c:v>
                </c:pt>
                <c:pt idx="17">
                  <c:v>9-Aug-00</c:v>
                </c:pt>
                <c:pt idx="18">
                  <c:v>10-Aug-00</c:v>
                </c:pt>
                <c:pt idx="19">
                  <c:v>11-Aug-00</c:v>
                </c:pt>
                <c:pt idx="20">
                  <c:v>14-Aug-00</c:v>
                </c:pt>
                <c:pt idx="21">
                  <c:v>15-Aug-00</c:v>
                </c:pt>
                <c:pt idx="22">
                  <c:v>16-Aug-00</c:v>
                </c:pt>
                <c:pt idx="23">
                  <c:v>17-Aug-00</c:v>
                </c:pt>
                <c:pt idx="24">
                  <c:v>18-Aug-00</c:v>
                </c:pt>
                <c:pt idx="25">
                  <c:v>21-Aug-00</c:v>
                </c:pt>
                <c:pt idx="26">
                  <c:v>22-Aug-00</c:v>
                </c:pt>
                <c:pt idx="27">
                  <c:v>23-Aug-00</c:v>
                </c:pt>
                <c:pt idx="28">
                  <c:v>24-Aug-00</c:v>
                </c:pt>
                <c:pt idx="29">
                  <c:v>25-Aug-00</c:v>
                </c:pt>
                <c:pt idx="30">
                  <c:v>28-Aug-00</c:v>
                </c:pt>
                <c:pt idx="31">
                  <c:v>29-Aug-00</c:v>
                </c:pt>
                <c:pt idx="32">
                  <c:v>30-Aug-00</c:v>
                </c:pt>
                <c:pt idx="33">
                  <c:v>31-Aug-00</c:v>
                </c:pt>
                <c:pt idx="34">
                  <c:v>1-Sep-00</c:v>
                </c:pt>
                <c:pt idx="35">
                  <c:v>5-Sep-00</c:v>
                </c:pt>
                <c:pt idx="36">
                  <c:v>6-Sep-00</c:v>
                </c:pt>
                <c:pt idx="37">
                  <c:v>7-Sep-00</c:v>
                </c:pt>
                <c:pt idx="38">
                  <c:v>8-Sep-00</c:v>
                </c:pt>
                <c:pt idx="39">
                  <c:v>11-Sep-00</c:v>
                </c:pt>
                <c:pt idx="40">
                  <c:v>12-Sep-00</c:v>
                </c:pt>
                <c:pt idx="41">
                  <c:v>13-Sep-00</c:v>
                </c:pt>
                <c:pt idx="42">
                  <c:v>14-Sep-00</c:v>
                </c:pt>
                <c:pt idx="43">
                  <c:v>15-Sep-00</c:v>
                </c:pt>
                <c:pt idx="44">
                  <c:v>18-Sep-00</c:v>
                </c:pt>
                <c:pt idx="45">
                  <c:v>19-Sep-00</c:v>
                </c:pt>
                <c:pt idx="46">
                  <c:v>20-Sep-00</c:v>
                </c:pt>
                <c:pt idx="47">
                  <c:v>21-Sep-00</c:v>
                </c:pt>
                <c:pt idx="48">
                  <c:v>22-Sep-00</c:v>
                </c:pt>
                <c:pt idx="49">
                  <c:v>25-Sep-00</c:v>
                </c:pt>
                <c:pt idx="50">
                  <c:v>26-Sep-00</c:v>
                </c:pt>
                <c:pt idx="51">
                  <c:v>27-Sep-00</c:v>
                </c:pt>
                <c:pt idx="52">
                  <c:v>28-Sep-00</c:v>
                </c:pt>
                <c:pt idx="53">
                  <c:v>29-Sep-00</c:v>
                </c:pt>
                <c:pt idx="54">
                  <c:v>2-Oct-00</c:v>
                </c:pt>
                <c:pt idx="55">
                  <c:v>3-Oct-00</c:v>
                </c:pt>
                <c:pt idx="56">
                  <c:v>4-Oct-00</c:v>
                </c:pt>
                <c:pt idx="57">
                  <c:v>5-Oct-00</c:v>
                </c:pt>
                <c:pt idx="58">
                  <c:v>6-Oct-00</c:v>
                </c:pt>
                <c:pt idx="59">
                  <c:v>9-Oct-00</c:v>
                </c:pt>
                <c:pt idx="60">
                  <c:v>10-Oct-00</c:v>
                </c:pt>
                <c:pt idx="61">
                  <c:v>11-Oct-00</c:v>
                </c:pt>
                <c:pt idx="62">
                  <c:v>12-Oct-00</c:v>
                </c:pt>
                <c:pt idx="63">
                  <c:v>13-Oct-00</c:v>
                </c:pt>
                <c:pt idx="64">
                  <c:v>16-Oct-00</c:v>
                </c:pt>
                <c:pt idx="65">
                  <c:v>17-Oct-00</c:v>
                </c:pt>
                <c:pt idx="66">
                  <c:v>18-Oct-00</c:v>
                </c:pt>
                <c:pt idx="67">
                  <c:v>19-Oct-00</c:v>
                </c:pt>
                <c:pt idx="68">
                  <c:v>20-Oct-00</c:v>
                </c:pt>
                <c:pt idx="69">
                  <c:v>23-Oct-00</c:v>
                </c:pt>
                <c:pt idx="70">
                  <c:v>24-Oct-00</c:v>
                </c:pt>
                <c:pt idx="71">
                  <c:v>25-Oct-00</c:v>
                </c:pt>
                <c:pt idx="72">
                  <c:v>26-Oct-00</c:v>
                </c:pt>
                <c:pt idx="73">
                  <c:v>27-Oct-00</c:v>
                </c:pt>
                <c:pt idx="74">
                  <c:v>30-Oct-00</c:v>
                </c:pt>
                <c:pt idx="75">
                  <c:v>31-Oct-00</c:v>
                </c:pt>
                <c:pt idx="76">
                  <c:v>1-Nov-00</c:v>
                </c:pt>
                <c:pt idx="77">
                  <c:v>2-Nov-00</c:v>
                </c:pt>
                <c:pt idx="78">
                  <c:v>3-Nov-00</c:v>
                </c:pt>
                <c:pt idx="79">
                  <c:v>6-Nov-00</c:v>
                </c:pt>
                <c:pt idx="80">
                  <c:v>7-Nov-00</c:v>
                </c:pt>
                <c:pt idx="81">
                  <c:v>8-Nov-00</c:v>
                </c:pt>
                <c:pt idx="82">
                  <c:v>9-Nov-00</c:v>
                </c:pt>
                <c:pt idx="83">
                  <c:v>10-Nov-00</c:v>
                </c:pt>
                <c:pt idx="84">
                  <c:v>13-Nov-00</c:v>
                </c:pt>
                <c:pt idx="85">
                  <c:v>14-Nov-00</c:v>
                </c:pt>
                <c:pt idx="86">
                  <c:v>15-Nov-00</c:v>
                </c:pt>
                <c:pt idx="87">
                  <c:v>16-Nov-00</c:v>
                </c:pt>
                <c:pt idx="88">
                  <c:v>17-Nov-00</c:v>
                </c:pt>
                <c:pt idx="89">
                  <c:v>20-Nov-00</c:v>
                </c:pt>
                <c:pt idx="90">
                  <c:v>21-Nov-00</c:v>
                </c:pt>
                <c:pt idx="91">
                  <c:v>22-Nov-00</c:v>
                </c:pt>
                <c:pt idx="92">
                  <c:v>24-Nov-00</c:v>
                </c:pt>
                <c:pt idx="93">
                  <c:v>27-Nov-00</c:v>
                </c:pt>
                <c:pt idx="94">
                  <c:v>28-Nov-00</c:v>
                </c:pt>
                <c:pt idx="95">
                  <c:v>29-Nov-00</c:v>
                </c:pt>
                <c:pt idx="96">
                  <c:v>30-Nov-00</c:v>
                </c:pt>
                <c:pt idx="97">
                  <c:v>1-Dec-00</c:v>
                </c:pt>
                <c:pt idx="98">
                  <c:v>4-Dec-00</c:v>
                </c:pt>
                <c:pt idx="99">
                  <c:v>5-Dec-00</c:v>
                </c:pt>
                <c:pt idx="100">
                  <c:v>6-Dec-00</c:v>
                </c:pt>
                <c:pt idx="101">
                  <c:v>7-Dec-00</c:v>
                </c:pt>
                <c:pt idx="102">
                  <c:v>8-Dec-00</c:v>
                </c:pt>
                <c:pt idx="103">
                  <c:v>11-Dec-00</c:v>
                </c:pt>
                <c:pt idx="104">
                  <c:v>12-Dec-00</c:v>
                </c:pt>
                <c:pt idx="105">
                  <c:v>13-Dec-00</c:v>
                </c:pt>
                <c:pt idx="106">
                  <c:v>14-Dec-00</c:v>
                </c:pt>
                <c:pt idx="107">
                  <c:v>15-Dec-00</c:v>
                </c:pt>
                <c:pt idx="108">
                  <c:v>18-Dec-00</c:v>
                </c:pt>
                <c:pt idx="109">
                  <c:v>19-Dec-00</c:v>
                </c:pt>
                <c:pt idx="110">
                  <c:v>20-Dec-00</c:v>
                </c:pt>
                <c:pt idx="111">
                  <c:v>21-Dec-00</c:v>
                </c:pt>
                <c:pt idx="112">
                  <c:v>22-Dec-00</c:v>
                </c:pt>
                <c:pt idx="113">
                  <c:v>26-Dec-00</c:v>
                </c:pt>
                <c:pt idx="114">
                  <c:v>27-Dec-00</c:v>
                </c:pt>
                <c:pt idx="115">
                  <c:v>28-Dec-00</c:v>
                </c:pt>
                <c:pt idx="116">
                  <c:v>29-Dec-00</c:v>
                </c:pt>
                <c:pt idx="117">
                  <c:v>2-Jan-01</c:v>
                </c:pt>
                <c:pt idx="118">
                  <c:v>3-Jan-01</c:v>
                </c:pt>
                <c:pt idx="119">
                  <c:v>4-Jan-01</c:v>
                </c:pt>
                <c:pt idx="120">
                  <c:v>5-Jan-01</c:v>
                </c:pt>
                <c:pt idx="121">
                  <c:v>8-Jan-01</c:v>
                </c:pt>
                <c:pt idx="122">
                  <c:v>9-Jan-01</c:v>
                </c:pt>
                <c:pt idx="123">
                  <c:v>10-Jan-01</c:v>
                </c:pt>
                <c:pt idx="124">
                  <c:v>11-Jan-01</c:v>
                </c:pt>
                <c:pt idx="125">
                  <c:v>12-Jan-01</c:v>
                </c:pt>
                <c:pt idx="126">
                  <c:v>16-Jan-01</c:v>
                </c:pt>
                <c:pt idx="127">
                  <c:v>17-Jan-01</c:v>
                </c:pt>
                <c:pt idx="128">
                  <c:v>18-Jan-01</c:v>
                </c:pt>
                <c:pt idx="129">
                  <c:v>19-Jan-01</c:v>
                </c:pt>
                <c:pt idx="130">
                  <c:v>22-Jan-01</c:v>
                </c:pt>
                <c:pt idx="131">
                  <c:v>23-Jan-01</c:v>
                </c:pt>
                <c:pt idx="132">
                  <c:v>24-Jan-01</c:v>
                </c:pt>
                <c:pt idx="133">
                  <c:v>25-Jan-01</c:v>
                </c:pt>
                <c:pt idx="134">
                  <c:v>26-Jan-01</c:v>
                </c:pt>
                <c:pt idx="135">
                  <c:v>29-Jan-01</c:v>
                </c:pt>
                <c:pt idx="136">
                  <c:v>30-Jan-01</c:v>
                </c:pt>
                <c:pt idx="137">
                  <c:v>31-Jan-01</c:v>
                </c:pt>
                <c:pt idx="138">
                  <c:v>1-Feb-01</c:v>
                </c:pt>
                <c:pt idx="139">
                  <c:v>2-Feb-01</c:v>
                </c:pt>
                <c:pt idx="140">
                  <c:v>5-Feb-01</c:v>
                </c:pt>
                <c:pt idx="141">
                  <c:v>6-Feb-01</c:v>
                </c:pt>
                <c:pt idx="142">
                  <c:v>7-Feb-01</c:v>
                </c:pt>
                <c:pt idx="143">
                  <c:v>8-Feb-01</c:v>
                </c:pt>
                <c:pt idx="144">
                  <c:v>9-Feb-01</c:v>
                </c:pt>
                <c:pt idx="145">
                  <c:v>12-Feb-01</c:v>
                </c:pt>
                <c:pt idx="146">
                  <c:v>13-Feb-01</c:v>
                </c:pt>
                <c:pt idx="147">
                  <c:v>14-Feb-01</c:v>
                </c:pt>
                <c:pt idx="148">
                  <c:v>15-Feb-01</c:v>
                </c:pt>
                <c:pt idx="149">
                  <c:v>16-Feb-01</c:v>
                </c:pt>
                <c:pt idx="150">
                  <c:v>20-Feb-01</c:v>
                </c:pt>
                <c:pt idx="151">
                  <c:v>21-Feb-01</c:v>
                </c:pt>
                <c:pt idx="152">
                  <c:v>22-Feb-01</c:v>
                </c:pt>
                <c:pt idx="153">
                  <c:v>23-Feb-01</c:v>
                </c:pt>
                <c:pt idx="154">
                  <c:v>26-Feb-01</c:v>
                </c:pt>
                <c:pt idx="155">
                  <c:v>27-Feb-01</c:v>
                </c:pt>
                <c:pt idx="156">
                  <c:v>28-Feb-01</c:v>
                </c:pt>
                <c:pt idx="157">
                  <c:v>1-Mar-01</c:v>
                </c:pt>
                <c:pt idx="158">
                  <c:v>2-Mar-01</c:v>
                </c:pt>
                <c:pt idx="159">
                  <c:v>5-Mar-01</c:v>
                </c:pt>
                <c:pt idx="160">
                  <c:v>6-Mar-01</c:v>
                </c:pt>
                <c:pt idx="161">
                  <c:v>7-Mar-01</c:v>
                </c:pt>
                <c:pt idx="162">
                  <c:v>8-Mar-01</c:v>
                </c:pt>
                <c:pt idx="163">
                  <c:v>9-Mar-01</c:v>
                </c:pt>
                <c:pt idx="164">
                  <c:v>12-Mar-01</c:v>
                </c:pt>
                <c:pt idx="165">
                  <c:v>13-Mar-01</c:v>
                </c:pt>
                <c:pt idx="166">
                  <c:v>14-Mar-01</c:v>
                </c:pt>
                <c:pt idx="167">
                  <c:v>15-Mar-01</c:v>
                </c:pt>
                <c:pt idx="168">
                  <c:v>16-Mar-01</c:v>
                </c:pt>
                <c:pt idx="169">
                  <c:v>19-Mar-01</c:v>
                </c:pt>
                <c:pt idx="170">
                  <c:v>20-Mar-01</c:v>
                </c:pt>
                <c:pt idx="171">
                  <c:v>21-Mar-01</c:v>
                </c:pt>
                <c:pt idx="172">
                  <c:v>22-Mar-01</c:v>
                </c:pt>
                <c:pt idx="173">
                  <c:v>23-Mar-01</c:v>
                </c:pt>
                <c:pt idx="174">
                  <c:v>26-Mar-01</c:v>
                </c:pt>
                <c:pt idx="175">
                  <c:v>27-Mar-01</c:v>
                </c:pt>
                <c:pt idx="176">
                  <c:v>28-Mar-01</c:v>
                </c:pt>
                <c:pt idx="177">
                  <c:v>29-Mar-01</c:v>
                </c:pt>
                <c:pt idx="178">
                  <c:v>30-Mar-01</c:v>
                </c:pt>
                <c:pt idx="179">
                  <c:v>2-Apr-01</c:v>
                </c:pt>
                <c:pt idx="180">
                  <c:v>3-Apr-01</c:v>
                </c:pt>
                <c:pt idx="181">
                  <c:v>4-Apr-01</c:v>
                </c:pt>
                <c:pt idx="182">
                  <c:v>5-Apr-01</c:v>
                </c:pt>
                <c:pt idx="183">
                  <c:v>6-Apr-01</c:v>
                </c:pt>
                <c:pt idx="184">
                  <c:v>9-Apr-01</c:v>
                </c:pt>
                <c:pt idx="185">
                  <c:v>10-Apr-01</c:v>
                </c:pt>
                <c:pt idx="186">
                  <c:v>11-Apr-01</c:v>
                </c:pt>
                <c:pt idx="187">
                  <c:v>12-Apr-01</c:v>
                </c:pt>
                <c:pt idx="188">
                  <c:v>16-Apr-01</c:v>
                </c:pt>
                <c:pt idx="189">
                  <c:v>17-Apr-01</c:v>
                </c:pt>
                <c:pt idx="190">
                  <c:v>18-Apr-01</c:v>
                </c:pt>
                <c:pt idx="191">
                  <c:v>19-Apr-01</c:v>
                </c:pt>
                <c:pt idx="192">
                  <c:v>20-Apr-01</c:v>
                </c:pt>
                <c:pt idx="193">
                  <c:v>23-Apr-01</c:v>
                </c:pt>
                <c:pt idx="194">
                  <c:v>24-Apr-01</c:v>
                </c:pt>
                <c:pt idx="195">
                  <c:v>25-Apr-01</c:v>
                </c:pt>
                <c:pt idx="196">
                  <c:v>26-Apr-01</c:v>
                </c:pt>
                <c:pt idx="197">
                  <c:v>27-Apr-01</c:v>
                </c:pt>
                <c:pt idx="198">
                  <c:v>30-Apr-01</c:v>
                </c:pt>
                <c:pt idx="199">
                  <c:v>1-May-01</c:v>
                </c:pt>
                <c:pt idx="200">
                  <c:v>2-May-01</c:v>
                </c:pt>
                <c:pt idx="201">
                  <c:v>3-May-01</c:v>
                </c:pt>
                <c:pt idx="202">
                  <c:v>4-May-01</c:v>
                </c:pt>
                <c:pt idx="203">
                  <c:v>7-May-01</c:v>
                </c:pt>
                <c:pt idx="204">
                  <c:v>8-May-01</c:v>
                </c:pt>
                <c:pt idx="205">
                  <c:v>9-May-01</c:v>
                </c:pt>
                <c:pt idx="206">
                  <c:v>10-May-01</c:v>
                </c:pt>
                <c:pt idx="207">
                  <c:v>11-May-01</c:v>
                </c:pt>
                <c:pt idx="208">
                  <c:v>14-May-01</c:v>
                </c:pt>
                <c:pt idx="209">
                  <c:v>15-May-01</c:v>
                </c:pt>
                <c:pt idx="210">
                  <c:v>16-May-01</c:v>
                </c:pt>
                <c:pt idx="211">
                  <c:v>17-May-01</c:v>
                </c:pt>
                <c:pt idx="212">
                  <c:v>18-May-01</c:v>
                </c:pt>
                <c:pt idx="213">
                  <c:v>21-May-01</c:v>
                </c:pt>
                <c:pt idx="214">
                  <c:v>22-May-01</c:v>
                </c:pt>
                <c:pt idx="215">
                  <c:v>23-May-01</c:v>
                </c:pt>
                <c:pt idx="216">
                  <c:v>24-May-01</c:v>
                </c:pt>
                <c:pt idx="217">
                  <c:v>25-May-01</c:v>
                </c:pt>
                <c:pt idx="218">
                  <c:v>29-May-01</c:v>
                </c:pt>
                <c:pt idx="219">
                  <c:v>30-May-01</c:v>
                </c:pt>
                <c:pt idx="220">
                  <c:v>31-May-01</c:v>
                </c:pt>
                <c:pt idx="221">
                  <c:v>1-Jun-01</c:v>
                </c:pt>
                <c:pt idx="222">
                  <c:v>4-Jun-01</c:v>
                </c:pt>
                <c:pt idx="223">
                  <c:v>5-Jun-01</c:v>
                </c:pt>
                <c:pt idx="224">
                  <c:v>6-Jun-01</c:v>
                </c:pt>
                <c:pt idx="225">
                  <c:v>7-Jun-01</c:v>
                </c:pt>
                <c:pt idx="226">
                  <c:v>8-Jun-01</c:v>
                </c:pt>
                <c:pt idx="227">
                  <c:v>11-Jun-01</c:v>
                </c:pt>
                <c:pt idx="228">
                  <c:v>12-Jun-01</c:v>
                </c:pt>
                <c:pt idx="229">
                  <c:v>13-Jun-01</c:v>
                </c:pt>
                <c:pt idx="230">
                  <c:v>14-Jun-01</c:v>
                </c:pt>
                <c:pt idx="231">
                  <c:v>15-Jun-01</c:v>
                </c:pt>
                <c:pt idx="232">
                  <c:v>18-Jun-01</c:v>
                </c:pt>
                <c:pt idx="233">
                  <c:v>19-Jun-01</c:v>
                </c:pt>
                <c:pt idx="234">
                  <c:v>20-Jun-01</c:v>
                </c:pt>
                <c:pt idx="235">
                  <c:v>21-Jun-01</c:v>
                </c:pt>
                <c:pt idx="236">
                  <c:v>22-Jun-01</c:v>
                </c:pt>
                <c:pt idx="237">
                  <c:v>25-Jun-01</c:v>
                </c:pt>
                <c:pt idx="238">
                  <c:v>26-Jun-01</c:v>
                </c:pt>
                <c:pt idx="239">
                  <c:v>27-Jun-01</c:v>
                </c:pt>
                <c:pt idx="240">
                  <c:v>28-Jun-01</c:v>
                </c:pt>
                <c:pt idx="241">
                  <c:v>29-Jun-01</c:v>
                </c:pt>
                <c:pt idx="242">
                  <c:v>2-Jul-01</c:v>
                </c:pt>
                <c:pt idx="243">
                  <c:v>3-Jul-01</c:v>
                </c:pt>
                <c:pt idx="244">
                  <c:v>5-Jul-01</c:v>
                </c:pt>
                <c:pt idx="245">
                  <c:v>6-Jul-01</c:v>
                </c:pt>
                <c:pt idx="246">
                  <c:v>9-Jul-01</c:v>
                </c:pt>
                <c:pt idx="247">
                  <c:v>10-Jul-01</c:v>
                </c:pt>
                <c:pt idx="248">
                  <c:v>11-Jul-01</c:v>
                </c:pt>
                <c:pt idx="249">
                  <c:v>12-Jul-01</c:v>
                </c:pt>
                <c:pt idx="250">
                  <c:v>13-Jul-01</c:v>
                </c:pt>
                <c:pt idx="251">
                  <c:v>16-Jul-01</c:v>
                </c:pt>
                <c:pt idx="252">
                  <c:v>17-Jul-01</c:v>
                </c:pt>
                <c:pt idx="253">
                  <c:v>18-Jul-01</c:v>
                </c:pt>
                <c:pt idx="254">
                  <c:v>19-Jul-01</c:v>
                </c:pt>
                <c:pt idx="255">
                  <c:v>20-Jul-01</c:v>
                </c:pt>
                <c:pt idx="256">
                  <c:v>23-Jul-01</c:v>
                </c:pt>
                <c:pt idx="257">
                  <c:v>24-Jul-01</c:v>
                </c:pt>
                <c:pt idx="258">
                  <c:v>25-Jul-01</c:v>
                </c:pt>
                <c:pt idx="259">
                  <c:v>26-Jul-01</c:v>
                </c:pt>
                <c:pt idx="260">
                  <c:v>27-Jul-01</c:v>
                </c:pt>
                <c:pt idx="261">
                  <c:v>30-Jul-01</c:v>
                </c:pt>
                <c:pt idx="262">
                  <c:v>31-Jul-01</c:v>
                </c:pt>
                <c:pt idx="263">
                  <c:v>1-Aug-01</c:v>
                </c:pt>
                <c:pt idx="264">
                  <c:v>2-Aug-01</c:v>
                </c:pt>
                <c:pt idx="265">
                  <c:v>3-Aug-01</c:v>
                </c:pt>
                <c:pt idx="266">
                  <c:v>6-Aug-01</c:v>
                </c:pt>
                <c:pt idx="267">
                  <c:v>7-Aug-01</c:v>
                </c:pt>
                <c:pt idx="268">
                  <c:v>8-Aug-01</c:v>
                </c:pt>
                <c:pt idx="269">
                  <c:v>9-Aug-01</c:v>
                </c:pt>
                <c:pt idx="270">
                  <c:v>10-Aug-01</c:v>
                </c:pt>
                <c:pt idx="271">
                  <c:v>13-Aug-01</c:v>
                </c:pt>
                <c:pt idx="272">
                  <c:v>14-Aug-01</c:v>
                </c:pt>
                <c:pt idx="273">
                  <c:v>15-Aug-01</c:v>
                </c:pt>
                <c:pt idx="274">
                  <c:v>16-Aug-01</c:v>
                </c:pt>
                <c:pt idx="275">
                  <c:v>17-Aug-01</c:v>
                </c:pt>
                <c:pt idx="276">
                  <c:v>20-Aug-01</c:v>
                </c:pt>
                <c:pt idx="277">
                  <c:v>21-Aug-01</c:v>
                </c:pt>
                <c:pt idx="278">
                  <c:v>22-Aug-01</c:v>
                </c:pt>
                <c:pt idx="279">
                  <c:v>23-Aug-01</c:v>
                </c:pt>
                <c:pt idx="280">
                  <c:v>24-Aug-01</c:v>
                </c:pt>
                <c:pt idx="281">
                  <c:v>27-Aug-01</c:v>
                </c:pt>
                <c:pt idx="282">
                  <c:v>28-Aug-01</c:v>
                </c:pt>
                <c:pt idx="283">
                  <c:v>29-Aug-01</c:v>
                </c:pt>
                <c:pt idx="284">
                  <c:v>30-Aug-01</c:v>
                </c:pt>
                <c:pt idx="285">
                  <c:v>31-Aug-01</c:v>
                </c:pt>
                <c:pt idx="286">
                  <c:v>4-Sep-01</c:v>
                </c:pt>
                <c:pt idx="287">
                  <c:v>5-Sep-01</c:v>
                </c:pt>
                <c:pt idx="288">
                  <c:v>6-Sep-01</c:v>
                </c:pt>
                <c:pt idx="289">
                  <c:v>7-Sep-01</c:v>
                </c:pt>
                <c:pt idx="290">
                  <c:v>10-Sep-01</c:v>
                </c:pt>
                <c:pt idx="291">
                  <c:v>17-Sep-01</c:v>
                </c:pt>
                <c:pt idx="292">
                  <c:v>18-Sep-01</c:v>
                </c:pt>
                <c:pt idx="293">
                  <c:v>19-Sep-01</c:v>
                </c:pt>
                <c:pt idx="294">
                  <c:v>20-Sep-01</c:v>
                </c:pt>
                <c:pt idx="295">
                  <c:v>21-Sep-01</c:v>
                </c:pt>
                <c:pt idx="296">
                  <c:v>24-Sep-01</c:v>
                </c:pt>
                <c:pt idx="297">
                  <c:v>25-Sep-01</c:v>
                </c:pt>
                <c:pt idx="298">
                  <c:v>26-Sep-01</c:v>
                </c:pt>
                <c:pt idx="299">
                  <c:v>27-Sep-01</c:v>
                </c:pt>
                <c:pt idx="300">
                  <c:v>28-Sep-01</c:v>
                </c:pt>
                <c:pt idx="301">
                  <c:v>1-Oct-01</c:v>
                </c:pt>
                <c:pt idx="302">
                  <c:v>2-Oct-01</c:v>
                </c:pt>
                <c:pt idx="303">
                  <c:v>3-Oct-01</c:v>
                </c:pt>
                <c:pt idx="304">
                  <c:v>4-Oct-01</c:v>
                </c:pt>
                <c:pt idx="305">
                  <c:v>5-Oct-01</c:v>
                </c:pt>
                <c:pt idx="306">
                  <c:v>8-Oct-01</c:v>
                </c:pt>
                <c:pt idx="307">
                  <c:v>9-Oct-01</c:v>
                </c:pt>
                <c:pt idx="308">
                  <c:v>10-Oct-01</c:v>
                </c:pt>
                <c:pt idx="309">
                  <c:v>11-Oct-01</c:v>
                </c:pt>
                <c:pt idx="310">
                  <c:v>12-Oct-01</c:v>
                </c:pt>
                <c:pt idx="311">
                  <c:v>15-Oct-01</c:v>
                </c:pt>
                <c:pt idx="312">
                  <c:v>16-Oct-01</c:v>
                </c:pt>
                <c:pt idx="313">
                  <c:v>17-Oct-01</c:v>
                </c:pt>
                <c:pt idx="314">
                  <c:v>18-Oct-01</c:v>
                </c:pt>
                <c:pt idx="315">
                  <c:v>19-Oct-01</c:v>
                </c:pt>
                <c:pt idx="316">
                  <c:v>22-Oct-01</c:v>
                </c:pt>
                <c:pt idx="317">
                  <c:v>23-Oct-01</c:v>
                </c:pt>
                <c:pt idx="318">
                  <c:v>24-Oct-01</c:v>
                </c:pt>
                <c:pt idx="319">
                  <c:v>25-Oct-01</c:v>
                </c:pt>
                <c:pt idx="320">
                  <c:v>26-Oct-01</c:v>
                </c:pt>
                <c:pt idx="321">
                  <c:v>29-Oct-01</c:v>
                </c:pt>
                <c:pt idx="322">
                  <c:v>30-Oct-01</c:v>
                </c:pt>
                <c:pt idx="323">
                  <c:v>31-Oct-01</c:v>
                </c:pt>
                <c:pt idx="324">
                  <c:v>1-Nov-01</c:v>
                </c:pt>
                <c:pt idx="325">
                  <c:v>2-Nov-01</c:v>
                </c:pt>
                <c:pt idx="326">
                  <c:v>5-Nov-01</c:v>
                </c:pt>
                <c:pt idx="327">
                  <c:v>6-Nov-01</c:v>
                </c:pt>
                <c:pt idx="328">
                  <c:v>7-Nov-01</c:v>
                </c:pt>
                <c:pt idx="329">
                  <c:v>8-Nov-01</c:v>
                </c:pt>
                <c:pt idx="330">
                  <c:v>9-Nov-01</c:v>
                </c:pt>
                <c:pt idx="331">
                  <c:v>12-Nov-01</c:v>
                </c:pt>
                <c:pt idx="332">
                  <c:v>13-Nov-01</c:v>
                </c:pt>
                <c:pt idx="333">
                  <c:v>14-Nov-01</c:v>
                </c:pt>
                <c:pt idx="334">
                  <c:v>15-Nov-01</c:v>
                </c:pt>
                <c:pt idx="335">
                  <c:v>16-Nov-01</c:v>
                </c:pt>
                <c:pt idx="336">
                  <c:v>19-Nov-01</c:v>
                </c:pt>
                <c:pt idx="337">
                  <c:v>20-Nov-01</c:v>
                </c:pt>
                <c:pt idx="338">
                  <c:v>21-Nov-01</c:v>
                </c:pt>
                <c:pt idx="339">
                  <c:v>23-Nov-01</c:v>
                </c:pt>
                <c:pt idx="340">
                  <c:v>26-Nov-01</c:v>
                </c:pt>
                <c:pt idx="341">
                  <c:v>27-Nov-01</c:v>
                </c:pt>
                <c:pt idx="342">
                  <c:v>28-Nov-01</c:v>
                </c:pt>
                <c:pt idx="343">
                  <c:v>29-Nov-01</c:v>
                </c:pt>
                <c:pt idx="344">
                  <c:v>30-Nov-01</c:v>
                </c:pt>
                <c:pt idx="345">
                  <c:v>3-Dec-01</c:v>
                </c:pt>
                <c:pt idx="346">
                  <c:v>4-Dec-01</c:v>
                </c:pt>
                <c:pt idx="347">
                  <c:v>5-Dec-01</c:v>
                </c:pt>
                <c:pt idx="348">
                  <c:v>6-Dec-01</c:v>
                </c:pt>
                <c:pt idx="349">
                  <c:v>7-Dec-01</c:v>
                </c:pt>
                <c:pt idx="350">
                  <c:v>10-Dec-01</c:v>
                </c:pt>
                <c:pt idx="351">
                  <c:v>11-Dec-01</c:v>
                </c:pt>
                <c:pt idx="352">
                  <c:v>12-Dec-01</c:v>
                </c:pt>
                <c:pt idx="353">
                  <c:v>13-Dec-01</c:v>
                </c:pt>
                <c:pt idx="354">
                  <c:v>14-Dec-01</c:v>
                </c:pt>
                <c:pt idx="355">
                  <c:v>17-Dec-01</c:v>
                </c:pt>
                <c:pt idx="356">
                  <c:v>18-Dec-01</c:v>
                </c:pt>
                <c:pt idx="357">
                  <c:v>19-Dec-01</c:v>
                </c:pt>
                <c:pt idx="358">
                  <c:v>20-Dec-01</c:v>
                </c:pt>
                <c:pt idx="359">
                  <c:v>21-Dec-01</c:v>
                </c:pt>
                <c:pt idx="360">
                  <c:v>24-Dec-01</c:v>
                </c:pt>
              </c:strCache>
            </c:strRef>
          </c:cat>
          <c:val>
            <c:numRef>
              <c:f>'Page 443'!$D$5:$D$459</c:f>
              <c:numCache>
                <c:formatCode>0.000</c:formatCode>
                <c:ptCount val="361"/>
                <c:pt idx="0">
                  <c:v>1.6914556962025316</c:v>
                </c:pt>
                <c:pt idx="1">
                  <c:v>1.7169179229480738</c:v>
                </c:pt>
                <c:pt idx="2">
                  <c:v>1.7992831541218639</c:v>
                </c:pt>
                <c:pt idx="3">
                  <c:v>1.8129251700680271</c:v>
                </c:pt>
                <c:pt idx="4">
                  <c:v>1.7748776508972268</c:v>
                </c:pt>
                <c:pt idx="5">
                  <c:v>1.8071672354948805</c:v>
                </c:pt>
                <c:pt idx="6">
                  <c:v>1.8581196581196582</c:v>
                </c:pt>
                <c:pt idx="7">
                  <c:v>1.8500851788756389</c:v>
                </c:pt>
                <c:pt idx="8">
                  <c:v>1.8154657293497365</c:v>
                </c:pt>
                <c:pt idx="9">
                  <c:v>0.34731543624161076</c:v>
                </c:pt>
                <c:pt idx="10">
                  <c:v>0.34775641025641024</c:v>
                </c:pt>
                <c:pt idx="11">
                  <c:v>0.34761904761904761</c:v>
                </c:pt>
                <c:pt idx="12">
                  <c:v>0.36900958466453676</c:v>
                </c:pt>
                <c:pt idx="13">
                  <c:v>0.45317725752508359</c:v>
                </c:pt>
                <c:pt idx="14">
                  <c:v>0.4606741573033708</c:v>
                </c:pt>
                <c:pt idx="15">
                  <c:v>0.4543973941368078</c:v>
                </c:pt>
                <c:pt idx="16">
                  <c:v>0.45990180032733224</c:v>
                </c:pt>
                <c:pt idx="17">
                  <c:v>0.46013289036544852</c:v>
                </c:pt>
                <c:pt idx="18">
                  <c:v>0.43856655290102387</c:v>
                </c:pt>
                <c:pt idx="19">
                  <c:v>0.45585585585585586</c:v>
                </c:pt>
                <c:pt idx="20">
                  <c:v>0.48051948051948051</c:v>
                </c:pt>
                <c:pt idx="21">
                  <c:v>0.48571428571428571</c:v>
                </c:pt>
                <c:pt idx="22">
                  <c:v>0.48888888888888887</c:v>
                </c:pt>
                <c:pt idx="23">
                  <c:v>0.50559701492537312</c:v>
                </c:pt>
                <c:pt idx="24">
                  <c:v>0.46260869565217394</c:v>
                </c:pt>
                <c:pt idx="25">
                  <c:v>0.44498381877022652</c:v>
                </c:pt>
                <c:pt idx="26">
                  <c:v>0.44838709677419353</c:v>
                </c:pt>
                <c:pt idx="27">
                  <c:v>0.44810543657331137</c:v>
                </c:pt>
                <c:pt idx="28">
                  <c:v>0.42723004694835681</c:v>
                </c:pt>
                <c:pt idx="29">
                  <c:v>0.42924528301886794</c:v>
                </c:pt>
                <c:pt idx="30">
                  <c:v>0.43689320388349512</c:v>
                </c:pt>
                <c:pt idx="31">
                  <c:v>0.41121495327102803</c:v>
                </c:pt>
                <c:pt idx="32">
                  <c:v>0.39344262295081966</c:v>
                </c:pt>
                <c:pt idx="33">
                  <c:v>0.37784090909090912</c:v>
                </c:pt>
                <c:pt idx="34">
                  <c:v>0.39504373177842567</c:v>
                </c:pt>
                <c:pt idx="35">
                  <c:v>0.39537509608360827</c:v>
                </c:pt>
                <c:pt idx="36">
                  <c:v>0.40120663650075417</c:v>
                </c:pt>
                <c:pt idx="37">
                  <c:v>0.375</c:v>
                </c:pt>
                <c:pt idx="38">
                  <c:v>0.36249999999999999</c:v>
                </c:pt>
                <c:pt idx="39">
                  <c:v>0.36944444444444446</c:v>
                </c:pt>
                <c:pt idx="40">
                  <c:v>0.34217506631299732</c:v>
                </c:pt>
                <c:pt idx="41">
                  <c:v>0.33505154639175255</c:v>
                </c:pt>
                <c:pt idx="42">
                  <c:v>0.33008526187576126</c:v>
                </c:pt>
                <c:pt idx="43">
                  <c:v>0.32793017456359103</c:v>
                </c:pt>
                <c:pt idx="44">
                  <c:v>0.3141809290953545</c:v>
                </c:pt>
                <c:pt idx="45">
                  <c:v>0.31488314883148832</c:v>
                </c:pt>
                <c:pt idx="46">
                  <c:v>0.28899082568807338</c:v>
                </c:pt>
                <c:pt idx="47">
                  <c:v>0.28202115158636898</c:v>
                </c:pt>
                <c:pt idx="48">
                  <c:v>0.2810615199034982</c:v>
                </c:pt>
                <c:pt idx="49">
                  <c:v>0.26794258373205743</c:v>
                </c:pt>
                <c:pt idx="50">
                  <c:v>0.25112612612612611</c:v>
                </c:pt>
                <c:pt idx="51">
                  <c:v>0.34782608695652173</c:v>
                </c:pt>
                <c:pt idx="52">
                  <c:v>0.34532374100719426</c:v>
                </c:pt>
                <c:pt idx="53">
                  <c:v>0.3624557260920897</c:v>
                </c:pt>
                <c:pt idx="54">
                  <c:v>0.36107711138310894</c:v>
                </c:pt>
                <c:pt idx="55">
                  <c:v>0.41216216216216217</c:v>
                </c:pt>
                <c:pt idx="56">
                  <c:v>0.41678129298486932</c:v>
                </c:pt>
                <c:pt idx="57">
                  <c:v>0.44429530201342282</c:v>
                </c:pt>
                <c:pt idx="58">
                  <c:v>0.45092460881934565</c:v>
                </c:pt>
                <c:pt idx="59">
                  <c:v>0.4507845934379458</c:v>
                </c:pt>
                <c:pt idx="60">
                  <c:v>0.44427934621099552</c:v>
                </c:pt>
                <c:pt idx="61">
                  <c:v>0.38482023968042611</c:v>
                </c:pt>
                <c:pt idx="62">
                  <c:v>0.37549933422103859</c:v>
                </c:pt>
                <c:pt idx="63">
                  <c:v>0.36545240893066983</c:v>
                </c:pt>
                <c:pt idx="64">
                  <c:v>0.35381114903299204</c:v>
                </c:pt>
                <c:pt idx="65">
                  <c:v>0.34140715109573239</c:v>
                </c:pt>
                <c:pt idx="66">
                  <c:v>0.3177366702937976</c:v>
                </c:pt>
                <c:pt idx="67">
                  <c:v>0.33844468784227821</c:v>
                </c:pt>
                <c:pt idx="68">
                  <c:v>0.32736842105263159</c:v>
                </c:pt>
                <c:pt idx="69">
                  <c:v>0.33938100320170755</c:v>
                </c:pt>
                <c:pt idx="70">
                  <c:v>0.32432432432432434</c:v>
                </c:pt>
                <c:pt idx="71">
                  <c:v>0.31767337807606266</c:v>
                </c:pt>
                <c:pt idx="72">
                  <c:v>0.31155192532088682</c:v>
                </c:pt>
                <c:pt idx="73">
                  <c:v>0.33134684147794996</c:v>
                </c:pt>
                <c:pt idx="74">
                  <c:v>0.31670533642691417</c:v>
                </c:pt>
                <c:pt idx="75">
                  <c:v>0.33138856476079348</c:v>
                </c:pt>
                <c:pt idx="76">
                  <c:v>0.31471981672394045</c:v>
                </c:pt>
                <c:pt idx="77">
                  <c:v>0.29661016949152541</c:v>
                </c:pt>
                <c:pt idx="78">
                  <c:v>0.25676937441643322</c:v>
                </c:pt>
                <c:pt idx="79">
                  <c:v>0.26953907815631262</c:v>
                </c:pt>
                <c:pt idx="80">
                  <c:v>0.2762487257900102</c:v>
                </c:pt>
                <c:pt idx="81">
                  <c:v>0.27645788336933047</c:v>
                </c:pt>
                <c:pt idx="82">
                  <c:v>0.2857142857142857</c:v>
                </c:pt>
                <c:pt idx="83">
                  <c:v>0.30994897959183676</c:v>
                </c:pt>
                <c:pt idx="84">
                  <c:v>0.31886024423337855</c:v>
                </c:pt>
                <c:pt idx="85">
                  <c:v>0.30193236714975846</c:v>
                </c:pt>
                <c:pt idx="86">
                  <c:v>0.29383313180169285</c:v>
                </c:pt>
                <c:pt idx="87">
                  <c:v>0.30921052631578949</c:v>
                </c:pt>
                <c:pt idx="88">
                  <c:v>0.3082010582010582</c:v>
                </c:pt>
                <c:pt idx="89">
                  <c:v>0.31930333817126272</c:v>
                </c:pt>
                <c:pt idx="90">
                  <c:v>0.30364372469635625</c:v>
                </c:pt>
                <c:pt idx="91">
                  <c:v>0.34355828220858897</c:v>
                </c:pt>
                <c:pt idx="92">
                  <c:v>0.32102272727272729</c:v>
                </c:pt>
                <c:pt idx="93">
                  <c:v>0.31752873563218392</c:v>
                </c:pt>
                <c:pt idx="94">
                  <c:v>0.36019968403065117</c:v>
                </c:pt>
                <c:pt idx="95">
                  <c:v>0.3641304347826087</c:v>
                </c:pt>
                <c:pt idx="96">
                  <c:v>0.3385146804835924</c:v>
                </c:pt>
                <c:pt idx="97">
                  <c:v>0.31797235023041476</c:v>
                </c:pt>
                <c:pt idx="98">
                  <c:v>0.30354609929078014</c:v>
                </c:pt>
                <c:pt idx="99">
                  <c:v>0.20316354430379746</c:v>
                </c:pt>
                <c:pt idx="100">
                  <c:v>0.21253405994550409</c:v>
                </c:pt>
                <c:pt idx="101">
                  <c:v>0.19733333333333333</c:v>
                </c:pt>
                <c:pt idx="102">
                  <c:v>0.17762399077277971</c:v>
                </c:pt>
                <c:pt idx="103">
                  <c:v>0.17604944812362031</c:v>
                </c:pt>
                <c:pt idx="104">
                  <c:v>0.18988190476190475</c:v>
                </c:pt>
                <c:pt idx="105">
                  <c:v>0.21212121212121213</c:v>
                </c:pt>
                <c:pt idx="106">
                  <c:v>0.21246458923512748</c:v>
                </c:pt>
                <c:pt idx="107">
                  <c:v>0.20084269662921347</c:v>
                </c:pt>
                <c:pt idx="108">
                  <c:v>0.19810040705563092</c:v>
                </c:pt>
                <c:pt idx="109">
                  <c:v>0.18338108882521489</c:v>
                </c:pt>
                <c:pt idx="110">
                  <c:v>0.20409704918032787</c:v>
                </c:pt>
                <c:pt idx="111">
                  <c:v>0.28048780487804881</c:v>
                </c:pt>
                <c:pt idx="112">
                  <c:v>0.2722440677966102</c:v>
                </c:pt>
                <c:pt idx="113">
                  <c:v>0.26995630252100838</c:v>
                </c:pt>
                <c:pt idx="114">
                  <c:v>0.27074235807860264</c:v>
                </c:pt>
                <c:pt idx="115">
                  <c:v>0.27868852459016391</c:v>
                </c:pt>
                <c:pt idx="116">
                  <c:v>0.30022075055187636</c:v>
                </c:pt>
                <c:pt idx="117">
                  <c:v>0.32762947368421053</c:v>
                </c:pt>
                <c:pt idx="118">
                  <c:v>0.31278206278026904</c:v>
                </c:pt>
                <c:pt idx="119">
                  <c:v>0.33035714285714285</c:v>
                </c:pt>
                <c:pt idx="120">
                  <c:v>0.37146323907455014</c:v>
                </c:pt>
                <c:pt idx="121">
                  <c:v>0.38578680203045684</c:v>
                </c:pt>
                <c:pt idx="122">
                  <c:v>0.41494845360824745</c:v>
                </c:pt>
                <c:pt idx="123">
                  <c:v>0.41131105398457585</c:v>
                </c:pt>
                <c:pt idx="124">
                  <c:v>0.41105769230769229</c:v>
                </c:pt>
                <c:pt idx="125">
                  <c:v>0.37641723356009071</c:v>
                </c:pt>
                <c:pt idx="126">
                  <c:v>0.38117647058823528</c:v>
                </c:pt>
                <c:pt idx="127">
                  <c:v>0.3716216216216216</c:v>
                </c:pt>
                <c:pt idx="128">
                  <c:v>0.3911007025761124</c:v>
                </c:pt>
                <c:pt idx="129">
                  <c:v>0.40399002493765584</c:v>
                </c:pt>
                <c:pt idx="130">
                  <c:v>0.40350877192982454</c:v>
                </c:pt>
                <c:pt idx="131">
                  <c:v>0.39243498817966904</c:v>
                </c:pt>
                <c:pt idx="132">
                  <c:v>0.41904761904761906</c:v>
                </c:pt>
                <c:pt idx="133">
                  <c:v>0.41822429906542058</c:v>
                </c:pt>
                <c:pt idx="134">
                  <c:v>0.39080459770114945</c:v>
                </c:pt>
                <c:pt idx="135">
                  <c:v>0.387308533916849</c:v>
                </c:pt>
                <c:pt idx="136">
                  <c:v>0.38938053097345132</c:v>
                </c:pt>
                <c:pt idx="137">
                  <c:v>0.39631336405529954</c:v>
                </c:pt>
                <c:pt idx="138">
                  <c:v>0.43552311435523117</c:v>
                </c:pt>
                <c:pt idx="139">
                  <c:v>0.46361185983827491</c:v>
                </c:pt>
                <c:pt idx="140">
                  <c:v>0.46648044692737428</c:v>
                </c:pt>
                <c:pt idx="141">
                  <c:v>0.48295454545454547</c:v>
                </c:pt>
                <c:pt idx="142">
                  <c:v>0.46892655367231639</c:v>
                </c:pt>
                <c:pt idx="143">
                  <c:v>0.4632768361581921</c:v>
                </c:pt>
                <c:pt idx="144">
                  <c:v>0.49226006191950467</c:v>
                </c:pt>
                <c:pt idx="145">
                  <c:v>0.44183047091412742</c:v>
                </c:pt>
                <c:pt idx="146">
                  <c:v>0.42391304347826086</c:v>
                </c:pt>
                <c:pt idx="147">
                  <c:v>0.40379949367088608</c:v>
                </c:pt>
                <c:pt idx="148">
                  <c:v>0.40452261306532661</c:v>
                </c:pt>
                <c:pt idx="149">
                  <c:v>0.4175824175824176</c:v>
                </c:pt>
                <c:pt idx="150">
                  <c:v>0.40082885879324526</c:v>
                </c:pt>
                <c:pt idx="151">
                  <c:v>0.43140487804878047</c:v>
                </c:pt>
                <c:pt idx="152">
                  <c:v>0.42365508982035927</c:v>
                </c:pt>
                <c:pt idx="153">
                  <c:v>0.38739731903485253</c:v>
                </c:pt>
                <c:pt idx="154">
                  <c:v>0.4355300859598854</c:v>
                </c:pt>
                <c:pt idx="155">
                  <c:v>0.45425867507886436</c:v>
                </c:pt>
                <c:pt idx="156">
                  <c:v>0.52517985611510787</c:v>
                </c:pt>
                <c:pt idx="157">
                  <c:v>0.43165467625899279</c:v>
                </c:pt>
                <c:pt idx="158">
                  <c:v>0.39310344827586208</c:v>
                </c:pt>
                <c:pt idx="159">
                  <c:v>0.41335451263537909</c:v>
                </c:pt>
                <c:pt idx="160">
                  <c:v>0.36451612903225805</c:v>
                </c:pt>
                <c:pt idx="161">
                  <c:v>0.31302889518413596</c:v>
                </c:pt>
                <c:pt idx="162">
                  <c:v>0.34355828220858897</c:v>
                </c:pt>
                <c:pt idx="163">
                  <c:v>0.34394904458598724</c:v>
                </c:pt>
                <c:pt idx="164">
                  <c:v>0.37090909090909091</c:v>
                </c:pt>
                <c:pt idx="165">
                  <c:v>0.37316470588235295</c:v>
                </c:pt>
                <c:pt idx="166">
                  <c:v>0.36923076923076925</c:v>
                </c:pt>
                <c:pt idx="167">
                  <c:v>0.41975308641975306</c:v>
                </c:pt>
                <c:pt idx="168">
                  <c:v>0.45622119815668205</c:v>
                </c:pt>
                <c:pt idx="169">
                  <c:v>0.46288209606986902</c:v>
                </c:pt>
                <c:pt idx="170">
                  <c:v>0.45852903225806452</c:v>
                </c:pt>
                <c:pt idx="171">
                  <c:v>0.45497630331753552</c:v>
                </c:pt>
                <c:pt idx="172">
                  <c:v>0.4275981900452489</c:v>
                </c:pt>
                <c:pt idx="173">
                  <c:v>0.40343347639484978</c:v>
                </c:pt>
                <c:pt idx="174">
                  <c:v>0.41342337662337664</c:v>
                </c:pt>
                <c:pt idx="175">
                  <c:v>0.38508387096774194</c:v>
                </c:pt>
                <c:pt idx="176">
                  <c:v>0.71704806201550386</c:v>
                </c:pt>
                <c:pt idx="177">
                  <c:v>0.7109375</c:v>
                </c:pt>
                <c:pt idx="178">
                  <c:v>0.68030739216292735</c:v>
                </c:pt>
                <c:pt idx="179">
                  <c:v>0.6776859504132231</c:v>
                </c:pt>
                <c:pt idx="180">
                  <c:v>0.73205536501714841</c:v>
                </c:pt>
                <c:pt idx="181">
                  <c:v>0.79580485189652861</c:v>
                </c:pt>
                <c:pt idx="182">
                  <c:v>0.7285638095238095</c:v>
                </c:pt>
                <c:pt idx="183">
                  <c:v>0.75896813154353604</c:v>
                </c:pt>
                <c:pt idx="184">
                  <c:v>0.70987654320987648</c:v>
                </c:pt>
                <c:pt idx="185">
                  <c:v>0.6463932107496464</c:v>
                </c:pt>
                <c:pt idx="186">
                  <c:v>0.64366197183098595</c:v>
                </c:pt>
                <c:pt idx="187">
                  <c:v>0.66053748231966047</c:v>
                </c:pt>
                <c:pt idx="188">
                  <c:v>0.7010785824345146</c:v>
                </c:pt>
                <c:pt idx="189">
                  <c:v>0.77619047619047621</c:v>
                </c:pt>
                <c:pt idx="190">
                  <c:v>0.78916544655929721</c:v>
                </c:pt>
                <c:pt idx="191">
                  <c:v>0.74545454545454548</c:v>
                </c:pt>
                <c:pt idx="192">
                  <c:v>0.66464891041162233</c:v>
                </c:pt>
                <c:pt idx="193">
                  <c:v>0.69448183041722755</c:v>
                </c:pt>
                <c:pt idx="194">
                  <c:v>0.79106628242074928</c:v>
                </c:pt>
                <c:pt idx="195">
                  <c:v>0.7791495198902606</c:v>
                </c:pt>
                <c:pt idx="196">
                  <c:v>0.80878186968838528</c:v>
                </c:pt>
                <c:pt idx="197">
                  <c:v>0.89174560216508802</c:v>
                </c:pt>
                <c:pt idx="198">
                  <c:v>0.81398252184769038</c:v>
                </c:pt>
                <c:pt idx="199">
                  <c:v>0.77031802120141346</c:v>
                </c:pt>
                <c:pt idx="200">
                  <c:v>0.69230769230769229</c:v>
                </c:pt>
                <c:pt idx="201">
                  <c:v>0.78519417475728148</c:v>
                </c:pt>
                <c:pt idx="202">
                  <c:v>0.8224076281287247</c:v>
                </c:pt>
                <c:pt idx="203">
                  <c:v>0.78839177750906886</c:v>
                </c:pt>
                <c:pt idx="204">
                  <c:v>0.7524390243902439</c:v>
                </c:pt>
                <c:pt idx="205">
                  <c:v>0.73042362002567396</c:v>
                </c:pt>
                <c:pt idx="206">
                  <c:v>0.80799999999999994</c:v>
                </c:pt>
                <c:pt idx="207">
                  <c:v>0.73738680465717976</c:v>
                </c:pt>
                <c:pt idx="208">
                  <c:v>0.80140845070422539</c:v>
                </c:pt>
                <c:pt idx="209">
                  <c:v>0.82944606413994171</c:v>
                </c:pt>
                <c:pt idx="210">
                  <c:v>0.7932489451476793</c:v>
                </c:pt>
                <c:pt idx="211">
                  <c:v>0.82411347517730493</c:v>
                </c:pt>
                <c:pt idx="212">
                  <c:v>1.1663366336633663</c:v>
                </c:pt>
                <c:pt idx="213">
                  <c:v>1.063973063973064</c:v>
                </c:pt>
                <c:pt idx="214">
                  <c:v>0.98617511520737333</c:v>
                </c:pt>
                <c:pt idx="215">
                  <c:v>0.96546310832025117</c:v>
                </c:pt>
                <c:pt idx="216">
                  <c:v>1.043338683788122</c:v>
                </c:pt>
                <c:pt idx="217">
                  <c:v>1.0048000000000001</c:v>
                </c:pt>
                <c:pt idx="218">
                  <c:v>0.99170812603648428</c:v>
                </c:pt>
                <c:pt idx="219">
                  <c:v>1.0192982456140349</c:v>
                </c:pt>
                <c:pt idx="220">
                  <c:v>0.98756660746003544</c:v>
                </c:pt>
                <c:pt idx="221">
                  <c:v>0.92568659127625208</c:v>
                </c:pt>
                <c:pt idx="222">
                  <c:v>0.88800000000000001</c:v>
                </c:pt>
                <c:pt idx="223">
                  <c:v>0.90849673202614367</c:v>
                </c:pt>
                <c:pt idx="224">
                  <c:v>0.91819699499165275</c:v>
                </c:pt>
                <c:pt idx="225">
                  <c:v>0.90415335463258795</c:v>
                </c:pt>
                <c:pt idx="226">
                  <c:v>0.90547263681592038</c:v>
                </c:pt>
                <c:pt idx="227">
                  <c:v>0.88336192109777023</c:v>
                </c:pt>
                <c:pt idx="228">
                  <c:v>0.87205387205387197</c:v>
                </c:pt>
                <c:pt idx="229">
                  <c:v>0.91826086956521746</c:v>
                </c:pt>
                <c:pt idx="230">
                  <c:v>0.88545454545454549</c:v>
                </c:pt>
                <c:pt idx="231">
                  <c:v>0.89883268482490275</c:v>
                </c:pt>
                <c:pt idx="232">
                  <c:v>1.0321839080459771</c:v>
                </c:pt>
                <c:pt idx="233">
                  <c:v>1.0576036866359446</c:v>
                </c:pt>
                <c:pt idx="234">
                  <c:v>1.1132530120481927</c:v>
                </c:pt>
                <c:pt idx="235">
                  <c:v>1.0420353982300885</c:v>
                </c:pt>
                <c:pt idx="236">
                  <c:v>1.0480349344978166</c:v>
                </c:pt>
                <c:pt idx="237">
                  <c:v>0.96175908221797324</c:v>
                </c:pt>
                <c:pt idx="238">
                  <c:v>0.93256262042389204</c:v>
                </c:pt>
                <c:pt idx="239">
                  <c:v>0.76744186046511631</c:v>
                </c:pt>
                <c:pt idx="240">
                  <c:v>0.78792822185970635</c:v>
                </c:pt>
                <c:pt idx="241">
                  <c:v>0.78253706754530472</c:v>
                </c:pt>
                <c:pt idx="242">
                  <c:v>0.77867528271405495</c:v>
                </c:pt>
                <c:pt idx="243">
                  <c:v>0.77687296416938112</c:v>
                </c:pt>
                <c:pt idx="244">
                  <c:v>0.82423208191126274</c:v>
                </c:pt>
                <c:pt idx="245">
                  <c:v>0.85635359116022114</c:v>
                </c:pt>
                <c:pt idx="246">
                  <c:v>0.80919931856899485</c:v>
                </c:pt>
                <c:pt idx="247">
                  <c:v>0.84444444444444433</c:v>
                </c:pt>
                <c:pt idx="248">
                  <c:v>0.79370629370629375</c:v>
                </c:pt>
                <c:pt idx="249">
                  <c:v>0.81166666666666665</c:v>
                </c:pt>
                <c:pt idx="250">
                  <c:v>0.83979763912310301</c:v>
                </c:pt>
                <c:pt idx="251">
                  <c:v>0.85918003565062384</c:v>
                </c:pt>
                <c:pt idx="252">
                  <c:v>0.92962962962962947</c:v>
                </c:pt>
                <c:pt idx="253">
                  <c:v>0.93881453154875716</c:v>
                </c:pt>
                <c:pt idx="254">
                  <c:v>0.92379182156133821</c:v>
                </c:pt>
                <c:pt idx="255">
                  <c:v>0.91992551210428308</c:v>
                </c:pt>
                <c:pt idx="256">
                  <c:v>0.98616600790513842</c:v>
                </c:pt>
                <c:pt idx="257">
                  <c:v>0.93359375</c:v>
                </c:pt>
                <c:pt idx="258">
                  <c:v>0.95256916996047447</c:v>
                </c:pt>
                <c:pt idx="259">
                  <c:v>0.91698841698841704</c:v>
                </c:pt>
                <c:pt idx="260">
                  <c:v>0.95009596928982731</c:v>
                </c:pt>
                <c:pt idx="261">
                  <c:v>0.9417475728155339</c:v>
                </c:pt>
                <c:pt idx="262">
                  <c:v>0.91247672253258849</c:v>
                </c:pt>
                <c:pt idx="263">
                  <c:v>0.94876660341555985</c:v>
                </c:pt>
                <c:pt idx="264">
                  <c:v>0.93084112149532727</c:v>
                </c:pt>
                <c:pt idx="265">
                  <c:v>0.91044776119402981</c:v>
                </c:pt>
                <c:pt idx="266">
                  <c:v>0.91793893129770976</c:v>
                </c:pt>
                <c:pt idx="267">
                  <c:v>0.946257197696737</c:v>
                </c:pt>
                <c:pt idx="268">
                  <c:v>0.96686159844054587</c:v>
                </c:pt>
                <c:pt idx="269">
                  <c:v>1.0248962655601659</c:v>
                </c:pt>
                <c:pt idx="270">
                  <c:v>1.1682242990654206</c:v>
                </c:pt>
                <c:pt idx="271">
                  <c:v>1.1066666666666667</c:v>
                </c:pt>
                <c:pt idx="272">
                  <c:v>1.1298405466970387</c:v>
                </c:pt>
                <c:pt idx="273">
                  <c:v>1.1595238095238094</c:v>
                </c:pt>
                <c:pt idx="274">
                  <c:v>1.2376237623762376</c:v>
                </c:pt>
                <c:pt idx="275">
                  <c:v>1.1932367149758456</c:v>
                </c:pt>
                <c:pt idx="276">
                  <c:v>1.2162162162162162</c:v>
                </c:pt>
                <c:pt idx="277">
                  <c:v>1.2435897435897436</c:v>
                </c:pt>
                <c:pt idx="278">
                  <c:v>1.3225806451612903</c:v>
                </c:pt>
                <c:pt idx="279">
                  <c:v>1.3414634146341464</c:v>
                </c:pt>
                <c:pt idx="280">
                  <c:v>1.2411167512690355</c:v>
                </c:pt>
                <c:pt idx="281">
                  <c:v>1.2506596306068603</c:v>
                </c:pt>
                <c:pt idx="282">
                  <c:v>1.2849162011173183</c:v>
                </c:pt>
                <c:pt idx="283">
                  <c:v>1.2065217391304348</c:v>
                </c:pt>
                <c:pt idx="284">
                  <c:v>1.1639344262295082</c:v>
                </c:pt>
                <c:pt idx="285">
                  <c:v>1.1480446927374302</c:v>
                </c:pt>
                <c:pt idx="286">
                  <c:v>1.095505617977528</c:v>
                </c:pt>
                <c:pt idx="287">
                  <c:v>1.1171428571428572</c:v>
                </c:pt>
                <c:pt idx="288">
                  <c:v>1.2433333333333334</c:v>
                </c:pt>
                <c:pt idx="289">
                  <c:v>1.3003663003663004</c:v>
                </c:pt>
                <c:pt idx="290">
                  <c:v>1.267605633802817</c:v>
                </c:pt>
                <c:pt idx="291">
                  <c:v>1.4375000000000002</c:v>
                </c:pt>
                <c:pt idx="292">
                  <c:v>1.4481327800829875</c:v>
                </c:pt>
                <c:pt idx="293">
                  <c:v>1.4701195219123506</c:v>
                </c:pt>
                <c:pt idx="294">
                  <c:v>1.7627906976744188</c:v>
                </c:pt>
                <c:pt idx="295">
                  <c:v>2.1299435028248586</c:v>
                </c:pt>
                <c:pt idx="296">
                  <c:v>2.0317460317460316</c:v>
                </c:pt>
                <c:pt idx="297">
                  <c:v>2.1222222222222222</c:v>
                </c:pt>
                <c:pt idx="298">
                  <c:v>2.1963190184049082</c:v>
                </c:pt>
                <c:pt idx="299">
                  <c:v>2.448051948051948</c:v>
                </c:pt>
                <c:pt idx="300">
                  <c:v>2.5684931506849318</c:v>
                </c:pt>
                <c:pt idx="301">
                  <c:v>2.5337837837837838</c:v>
                </c:pt>
                <c:pt idx="302">
                  <c:v>2.5838926174496644</c:v>
                </c:pt>
                <c:pt idx="303">
                  <c:v>2.5064935064935066</c:v>
                </c:pt>
                <c:pt idx="304">
                  <c:v>2.4064516129032256</c:v>
                </c:pt>
                <c:pt idx="305">
                  <c:v>2.4322580645161289</c:v>
                </c:pt>
                <c:pt idx="306">
                  <c:v>2.5436241610738257</c:v>
                </c:pt>
                <c:pt idx="307">
                  <c:v>2.4620689655172412</c:v>
                </c:pt>
                <c:pt idx="308">
                  <c:v>2.3509933774834435</c:v>
                </c:pt>
                <c:pt idx="309">
                  <c:v>1.7942583732057418</c:v>
                </c:pt>
                <c:pt idx="310">
                  <c:v>1.7459016393442623</c:v>
                </c:pt>
                <c:pt idx="311">
                  <c:v>1.7007874015748032</c:v>
                </c:pt>
                <c:pt idx="312">
                  <c:v>1.6199261992619924</c:v>
                </c:pt>
                <c:pt idx="313">
                  <c:v>1.5907335907335909</c:v>
                </c:pt>
                <c:pt idx="314">
                  <c:v>1.877272727272727</c:v>
                </c:pt>
                <c:pt idx="315">
                  <c:v>1.7112970711297069</c:v>
                </c:pt>
                <c:pt idx="316">
                  <c:v>1.7740585774058577</c:v>
                </c:pt>
                <c:pt idx="317">
                  <c:v>1.8291666666666666</c:v>
                </c:pt>
                <c:pt idx="318">
                  <c:v>1.785123966942149</c:v>
                </c:pt>
                <c:pt idx="319">
                  <c:v>1.8032786885245904</c:v>
                </c:pt>
                <c:pt idx="320">
                  <c:v>1.6117216117216118</c:v>
                </c:pt>
                <c:pt idx="321">
                  <c:v>1.7023809523809523</c:v>
                </c:pt>
                <c:pt idx="322">
                  <c:v>1.8441558441558441</c:v>
                </c:pt>
                <c:pt idx="323">
                  <c:v>1.6829268292682926</c:v>
                </c:pt>
                <c:pt idx="324">
                  <c:v>1.7352941176470589</c:v>
                </c:pt>
                <c:pt idx="325">
                  <c:v>1.7629310344827587</c:v>
                </c:pt>
                <c:pt idx="326">
                  <c:v>1.7890295358649788</c:v>
                </c:pt>
                <c:pt idx="327">
                  <c:v>1.931034482758621</c:v>
                </c:pt>
                <c:pt idx="328">
                  <c:v>1.8565217391304347</c:v>
                </c:pt>
                <c:pt idx="329">
                  <c:v>1.8722466960352422</c:v>
                </c:pt>
                <c:pt idx="330">
                  <c:v>1.6150943396226416</c:v>
                </c:pt>
                <c:pt idx="331">
                  <c:v>1.6194029850746268</c:v>
                </c:pt>
                <c:pt idx="332">
                  <c:v>1.7795275590551178</c:v>
                </c:pt>
                <c:pt idx="333">
                  <c:v>1.687732342007435</c:v>
                </c:pt>
                <c:pt idx="334">
                  <c:v>1.5827586206896551</c:v>
                </c:pt>
                <c:pt idx="335">
                  <c:v>1.3556851311953353</c:v>
                </c:pt>
                <c:pt idx="336">
                  <c:v>1.2377260981912144</c:v>
                </c:pt>
                <c:pt idx="337">
                  <c:v>1.3768115942028984</c:v>
                </c:pt>
                <c:pt idx="338">
                  <c:v>1.4999999999999998</c:v>
                </c:pt>
                <c:pt idx="339">
                  <c:v>1.3872832369942196</c:v>
                </c:pt>
                <c:pt idx="340">
                  <c:v>1.256</c:v>
                </c:pt>
                <c:pt idx="341">
                  <c:v>1.2513812154696133</c:v>
                </c:pt>
                <c:pt idx="342">
                  <c:v>1.2961876832844574</c:v>
                </c:pt>
                <c:pt idx="343">
                  <c:v>1.1912568306010929</c:v>
                </c:pt>
                <c:pt idx="344">
                  <c:v>1.2836676217765044</c:v>
                </c:pt>
                <c:pt idx="345">
                  <c:v>1.4078549848942599</c:v>
                </c:pt>
                <c:pt idx="346">
                  <c:v>1.3486486486486486</c:v>
                </c:pt>
                <c:pt idx="347">
                  <c:v>1.6253443526170801</c:v>
                </c:pt>
                <c:pt idx="348">
                  <c:v>1.5161290322580643</c:v>
                </c:pt>
                <c:pt idx="349">
                  <c:v>1.521505376344086</c:v>
                </c:pt>
                <c:pt idx="350">
                  <c:v>1.554945054945055</c:v>
                </c:pt>
                <c:pt idx="351">
                  <c:v>1.4918918918918918</c:v>
                </c:pt>
                <c:pt idx="352">
                  <c:v>1.4095744680851063</c:v>
                </c:pt>
                <c:pt idx="353">
                  <c:v>1.3425414364640884</c:v>
                </c:pt>
                <c:pt idx="354">
                  <c:v>1.3890489913544668</c:v>
                </c:pt>
                <c:pt idx="355">
                  <c:v>1.5899053627760253</c:v>
                </c:pt>
                <c:pt idx="356">
                  <c:v>1.6645768025078369</c:v>
                </c:pt>
                <c:pt idx="357">
                  <c:v>1.8343373493975903</c:v>
                </c:pt>
                <c:pt idx="358">
                  <c:v>1.6676300578034682</c:v>
                </c:pt>
                <c:pt idx="359">
                  <c:v>1.7982708933717579</c:v>
                </c:pt>
                <c:pt idx="360">
                  <c:v>1.6997245179063361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E3F-4D65-BF86-02E694C20F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626432"/>
        <c:axId val="230628352"/>
      </c:lineChart>
      <c:catAx>
        <c:axId val="23062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540000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0628352"/>
        <c:crosses val="autoZero"/>
        <c:auto val="1"/>
        <c:lblAlgn val="ctr"/>
        <c:lblOffset val="100"/>
        <c:tickLblSkip val="51"/>
        <c:tickMarkSkip val="25"/>
        <c:noMultiLvlLbl val="0"/>
      </c:catAx>
      <c:valAx>
        <c:axId val="2306283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06264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922308546059936E-2"/>
          <c:y val="6.3621533442088096E-2"/>
          <c:w val="0.83018867924528328"/>
          <c:h val="0.79771615008156582"/>
        </c:manualLayout>
      </c:layout>
      <c:lineChart>
        <c:grouping val="standard"/>
        <c:varyColors val="0"/>
        <c:ser>
          <c:idx val="0"/>
          <c:order val="0"/>
          <c:tx>
            <c:strRef>
              <c:f>'Page 442'!$B$4</c:f>
              <c:strCache>
                <c:ptCount val="1"/>
                <c:pt idx="0">
                  <c:v>Palm price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'Page 442'!$A$5:$A$459</c:f>
              <c:strCache>
                <c:ptCount val="455"/>
                <c:pt idx="0">
                  <c:v>2-Mar-00</c:v>
                </c:pt>
                <c:pt idx="1">
                  <c:v>3-Mar-00</c:v>
                </c:pt>
                <c:pt idx="2">
                  <c:v>6-Mar-00</c:v>
                </c:pt>
                <c:pt idx="3">
                  <c:v>7-Mar-00</c:v>
                </c:pt>
                <c:pt idx="4">
                  <c:v>8-Mar-00</c:v>
                </c:pt>
                <c:pt idx="5">
                  <c:v>9-Mar-00</c:v>
                </c:pt>
                <c:pt idx="6">
                  <c:v>10-Mar-00</c:v>
                </c:pt>
                <c:pt idx="7">
                  <c:v>13-Mar-00</c:v>
                </c:pt>
                <c:pt idx="8">
                  <c:v>14-Mar-00</c:v>
                </c:pt>
                <c:pt idx="9">
                  <c:v>15-Mar-00</c:v>
                </c:pt>
                <c:pt idx="10">
                  <c:v>16-Mar-00</c:v>
                </c:pt>
                <c:pt idx="11">
                  <c:v>17-Mar-00</c:v>
                </c:pt>
                <c:pt idx="12">
                  <c:v>20-Mar-00</c:v>
                </c:pt>
                <c:pt idx="13">
                  <c:v>21-Mar-00</c:v>
                </c:pt>
                <c:pt idx="14">
                  <c:v>22-Mar-00</c:v>
                </c:pt>
                <c:pt idx="15">
                  <c:v>23-Mar-00</c:v>
                </c:pt>
                <c:pt idx="16">
                  <c:v>24-Mar-00</c:v>
                </c:pt>
                <c:pt idx="17">
                  <c:v>27-Mar-00</c:v>
                </c:pt>
                <c:pt idx="18">
                  <c:v>28-Mar-00</c:v>
                </c:pt>
                <c:pt idx="19">
                  <c:v>29-Mar-00</c:v>
                </c:pt>
                <c:pt idx="20">
                  <c:v>30-Mar-00</c:v>
                </c:pt>
                <c:pt idx="21">
                  <c:v>31-Mar-00</c:v>
                </c:pt>
                <c:pt idx="22">
                  <c:v>3-Apr-00</c:v>
                </c:pt>
                <c:pt idx="23">
                  <c:v>4-Apr-00</c:v>
                </c:pt>
                <c:pt idx="24">
                  <c:v>5-Apr-00</c:v>
                </c:pt>
                <c:pt idx="25">
                  <c:v>6-Apr-00</c:v>
                </c:pt>
                <c:pt idx="26">
                  <c:v>7-Apr-00</c:v>
                </c:pt>
                <c:pt idx="27">
                  <c:v>10-Apr-00</c:v>
                </c:pt>
                <c:pt idx="28">
                  <c:v>11-Apr-00</c:v>
                </c:pt>
                <c:pt idx="29">
                  <c:v>12-Apr-00</c:v>
                </c:pt>
                <c:pt idx="30">
                  <c:v>13-Apr-00</c:v>
                </c:pt>
                <c:pt idx="31">
                  <c:v>14-Apr-00</c:v>
                </c:pt>
                <c:pt idx="32">
                  <c:v>17-Apr-00</c:v>
                </c:pt>
                <c:pt idx="33">
                  <c:v>18-Apr-00</c:v>
                </c:pt>
                <c:pt idx="34">
                  <c:v>19-Apr-00</c:v>
                </c:pt>
                <c:pt idx="35">
                  <c:v>20-Apr-00</c:v>
                </c:pt>
                <c:pt idx="36">
                  <c:v>24-Apr-00</c:v>
                </c:pt>
                <c:pt idx="37">
                  <c:v>25-Apr-00</c:v>
                </c:pt>
                <c:pt idx="38">
                  <c:v>26-Apr-00</c:v>
                </c:pt>
                <c:pt idx="39">
                  <c:v>27-Apr-00</c:v>
                </c:pt>
                <c:pt idx="40">
                  <c:v>28-Apr-00</c:v>
                </c:pt>
                <c:pt idx="41">
                  <c:v>1-May-00</c:v>
                </c:pt>
                <c:pt idx="42">
                  <c:v>2-May-00</c:v>
                </c:pt>
                <c:pt idx="43">
                  <c:v>3-May-00</c:v>
                </c:pt>
                <c:pt idx="44">
                  <c:v>4-May-00</c:v>
                </c:pt>
                <c:pt idx="45">
                  <c:v>5-May-00</c:v>
                </c:pt>
                <c:pt idx="46">
                  <c:v>8-May-00</c:v>
                </c:pt>
                <c:pt idx="47">
                  <c:v>9-May-00</c:v>
                </c:pt>
                <c:pt idx="48">
                  <c:v>10-May-00</c:v>
                </c:pt>
                <c:pt idx="49">
                  <c:v>11-May-00</c:v>
                </c:pt>
                <c:pt idx="50">
                  <c:v>12-May-00</c:v>
                </c:pt>
                <c:pt idx="51">
                  <c:v>15-May-00</c:v>
                </c:pt>
                <c:pt idx="52">
                  <c:v>16-May-00</c:v>
                </c:pt>
                <c:pt idx="53">
                  <c:v>17-May-00</c:v>
                </c:pt>
                <c:pt idx="54">
                  <c:v>18-May-00</c:v>
                </c:pt>
                <c:pt idx="55">
                  <c:v>19-May-00</c:v>
                </c:pt>
                <c:pt idx="56">
                  <c:v>22-May-00</c:v>
                </c:pt>
                <c:pt idx="57">
                  <c:v>23-May-00</c:v>
                </c:pt>
                <c:pt idx="58">
                  <c:v>24-May-00</c:v>
                </c:pt>
                <c:pt idx="59">
                  <c:v>25-May-00</c:v>
                </c:pt>
                <c:pt idx="60">
                  <c:v>26-May-00</c:v>
                </c:pt>
                <c:pt idx="61">
                  <c:v>30-May-00</c:v>
                </c:pt>
                <c:pt idx="62">
                  <c:v>31-May-00</c:v>
                </c:pt>
                <c:pt idx="63">
                  <c:v>1-Jun-00</c:v>
                </c:pt>
                <c:pt idx="64">
                  <c:v>2-Jun-00</c:v>
                </c:pt>
                <c:pt idx="65">
                  <c:v>5-Jun-00</c:v>
                </c:pt>
                <c:pt idx="66">
                  <c:v>6-Jun-00</c:v>
                </c:pt>
                <c:pt idx="67">
                  <c:v>7-Jun-00</c:v>
                </c:pt>
                <c:pt idx="68">
                  <c:v>8-Jun-00</c:v>
                </c:pt>
                <c:pt idx="69">
                  <c:v>9-Jun-00</c:v>
                </c:pt>
                <c:pt idx="70">
                  <c:v>12-Jun-00</c:v>
                </c:pt>
                <c:pt idx="71">
                  <c:v>13-Jun-00</c:v>
                </c:pt>
                <c:pt idx="72">
                  <c:v>14-Jun-00</c:v>
                </c:pt>
                <c:pt idx="73">
                  <c:v>15-Jun-00</c:v>
                </c:pt>
                <c:pt idx="74">
                  <c:v>16-Jun-00</c:v>
                </c:pt>
                <c:pt idx="75">
                  <c:v>19-Jun-00</c:v>
                </c:pt>
                <c:pt idx="76">
                  <c:v>20-Jun-00</c:v>
                </c:pt>
                <c:pt idx="77">
                  <c:v>21-Jun-00</c:v>
                </c:pt>
                <c:pt idx="78">
                  <c:v>22-Jun-00</c:v>
                </c:pt>
                <c:pt idx="79">
                  <c:v>23-Jun-00</c:v>
                </c:pt>
                <c:pt idx="80">
                  <c:v>26-Jun-00</c:v>
                </c:pt>
                <c:pt idx="81">
                  <c:v>27-Jun-00</c:v>
                </c:pt>
                <c:pt idx="82">
                  <c:v>28-Jun-00</c:v>
                </c:pt>
                <c:pt idx="83">
                  <c:v>29-Jun-00</c:v>
                </c:pt>
                <c:pt idx="84">
                  <c:v>30-Jun-00</c:v>
                </c:pt>
                <c:pt idx="85">
                  <c:v>3-Jul-00</c:v>
                </c:pt>
                <c:pt idx="86">
                  <c:v>5-Jul-00</c:v>
                </c:pt>
                <c:pt idx="87">
                  <c:v>6-Jul-00</c:v>
                </c:pt>
                <c:pt idx="88">
                  <c:v>7-Jul-00</c:v>
                </c:pt>
                <c:pt idx="89">
                  <c:v>10-Jul-00</c:v>
                </c:pt>
                <c:pt idx="90">
                  <c:v>11-Jul-00</c:v>
                </c:pt>
                <c:pt idx="91">
                  <c:v>12-Jul-00</c:v>
                </c:pt>
                <c:pt idx="92">
                  <c:v>13-Jul-00</c:v>
                </c:pt>
                <c:pt idx="93">
                  <c:v>14-Jul-00</c:v>
                </c:pt>
                <c:pt idx="94">
                  <c:v>17-Jul-00</c:v>
                </c:pt>
                <c:pt idx="95">
                  <c:v>18-Jul-00</c:v>
                </c:pt>
                <c:pt idx="96">
                  <c:v>19-Jul-00</c:v>
                </c:pt>
                <c:pt idx="97">
                  <c:v>20-Jul-00</c:v>
                </c:pt>
                <c:pt idx="98">
                  <c:v>21-Jul-00</c:v>
                </c:pt>
                <c:pt idx="99">
                  <c:v>24-Jul-00</c:v>
                </c:pt>
                <c:pt idx="100">
                  <c:v>25-Jul-00</c:v>
                </c:pt>
                <c:pt idx="101">
                  <c:v>26-Jul-00</c:v>
                </c:pt>
                <c:pt idx="102">
                  <c:v>27-Jul-00</c:v>
                </c:pt>
                <c:pt idx="103">
                  <c:v>28-Jul-00</c:v>
                </c:pt>
                <c:pt idx="104">
                  <c:v>31-Jul-00</c:v>
                </c:pt>
                <c:pt idx="105">
                  <c:v>1-Aug-00</c:v>
                </c:pt>
                <c:pt idx="106">
                  <c:v>2-Aug-00</c:v>
                </c:pt>
                <c:pt idx="107">
                  <c:v>3-Aug-00</c:v>
                </c:pt>
                <c:pt idx="108">
                  <c:v>4-Aug-00</c:v>
                </c:pt>
                <c:pt idx="109">
                  <c:v>7-Aug-00</c:v>
                </c:pt>
                <c:pt idx="110">
                  <c:v>8-Aug-00</c:v>
                </c:pt>
                <c:pt idx="111">
                  <c:v>9-Aug-00</c:v>
                </c:pt>
                <c:pt idx="112">
                  <c:v>10-Aug-00</c:v>
                </c:pt>
                <c:pt idx="113">
                  <c:v>11-Aug-00</c:v>
                </c:pt>
                <c:pt idx="114">
                  <c:v>14-Aug-00</c:v>
                </c:pt>
                <c:pt idx="115">
                  <c:v>15-Aug-00</c:v>
                </c:pt>
                <c:pt idx="116">
                  <c:v>16-Aug-00</c:v>
                </c:pt>
                <c:pt idx="117">
                  <c:v>17-Aug-00</c:v>
                </c:pt>
                <c:pt idx="118">
                  <c:v>18-Aug-00</c:v>
                </c:pt>
                <c:pt idx="119">
                  <c:v>21-Aug-00</c:v>
                </c:pt>
                <c:pt idx="120">
                  <c:v>22-Aug-00</c:v>
                </c:pt>
                <c:pt idx="121">
                  <c:v>23-Aug-00</c:v>
                </c:pt>
                <c:pt idx="122">
                  <c:v>24-Aug-00</c:v>
                </c:pt>
                <c:pt idx="123">
                  <c:v>25-Aug-00</c:v>
                </c:pt>
                <c:pt idx="124">
                  <c:v>28-Aug-00</c:v>
                </c:pt>
                <c:pt idx="125">
                  <c:v>29-Aug-00</c:v>
                </c:pt>
                <c:pt idx="126">
                  <c:v>30-Aug-00</c:v>
                </c:pt>
                <c:pt idx="127">
                  <c:v>31-Aug-00</c:v>
                </c:pt>
                <c:pt idx="128">
                  <c:v>1-Sep-00</c:v>
                </c:pt>
                <c:pt idx="129">
                  <c:v>5-Sep-00</c:v>
                </c:pt>
                <c:pt idx="130">
                  <c:v>6-Sep-00</c:v>
                </c:pt>
                <c:pt idx="131">
                  <c:v>7-Sep-00</c:v>
                </c:pt>
                <c:pt idx="132">
                  <c:v>8-Sep-00</c:v>
                </c:pt>
                <c:pt idx="133">
                  <c:v>11-Sep-00</c:v>
                </c:pt>
                <c:pt idx="134">
                  <c:v>12-Sep-00</c:v>
                </c:pt>
                <c:pt idx="135">
                  <c:v>13-Sep-00</c:v>
                </c:pt>
                <c:pt idx="136">
                  <c:v>14-Sep-00</c:v>
                </c:pt>
                <c:pt idx="137">
                  <c:v>15-Sep-00</c:v>
                </c:pt>
                <c:pt idx="138">
                  <c:v>18-Sep-00</c:v>
                </c:pt>
                <c:pt idx="139">
                  <c:v>19-Sep-00</c:v>
                </c:pt>
                <c:pt idx="140">
                  <c:v>20-Sep-00</c:v>
                </c:pt>
                <c:pt idx="141">
                  <c:v>21-Sep-00</c:v>
                </c:pt>
                <c:pt idx="142">
                  <c:v>22-Sep-00</c:v>
                </c:pt>
                <c:pt idx="143">
                  <c:v>25-Sep-00</c:v>
                </c:pt>
                <c:pt idx="144">
                  <c:v>26-Sep-00</c:v>
                </c:pt>
                <c:pt idx="145">
                  <c:v>27-Sep-00</c:v>
                </c:pt>
                <c:pt idx="146">
                  <c:v>28-Sep-00</c:v>
                </c:pt>
                <c:pt idx="147">
                  <c:v>29-Sep-00</c:v>
                </c:pt>
                <c:pt idx="148">
                  <c:v>2-Oct-00</c:v>
                </c:pt>
                <c:pt idx="149">
                  <c:v>3-Oct-00</c:v>
                </c:pt>
                <c:pt idx="150">
                  <c:v>4-Oct-00</c:v>
                </c:pt>
                <c:pt idx="151">
                  <c:v>5-Oct-00</c:v>
                </c:pt>
                <c:pt idx="152">
                  <c:v>6-Oct-00</c:v>
                </c:pt>
                <c:pt idx="153">
                  <c:v>9-Oct-00</c:v>
                </c:pt>
                <c:pt idx="154">
                  <c:v>10-Oct-00</c:v>
                </c:pt>
                <c:pt idx="155">
                  <c:v>11-Oct-00</c:v>
                </c:pt>
                <c:pt idx="156">
                  <c:v>12-Oct-00</c:v>
                </c:pt>
                <c:pt idx="157">
                  <c:v>13-Oct-00</c:v>
                </c:pt>
                <c:pt idx="158">
                  <c:v>16-Oct-00</c:v>
                </c:pt>
                <c:pt idx="159">
                  <c:v>17-Oct-00</c:v>
                </c:pt>
                <c:pt idx="160">
                  <c:v>18-Oct-00</c:v>
                </c:pt>
                <c:pt idx="161">
                  <c:v>19-Oct-00</c:v>
                </c:pt>
                <c:pt idx="162">
                  <c:v>20-Oct-00</c:v>
                </c:pt>
                <c:pt idx="163">
                  <c:v>23-Oct-00</c:v>
                </c:pt>
                <c:pt idx="164">
                  <c:v>24-Oct-00</c:v>
                </c:pt>
                <c:pt idx="165">
                  <c:v>25-Oct-00</c:v>
                </c:pt>
                <c:pt idx="166">
                  <c:v>26-Oct-00</c:v>
                </c:pt>
                <c:pt idx="167">
                  <c:v>27-Oct-00</c:v>
                </c:pt>
                <c:pt idx="168">
                  <c:v>30-Oct-00</c:v>
                </c:pt>
                <c:pt idx="169">
                  <c:v>31-Oct-00</c:v>
                </c:pt>
                <c:pt idx="170">
                  <c:v>1-Nov-00</c:v>
                </c:pt>
                <c:pt idx="171">
                  <c:v>2-Nov-00</c:v>
                </c:pt>
                <c:pt idx="172">
                  <c:v>3-Nov-00</c:v>
                </c:pt>
                <c:pt idx="173">
                  <c:v>6-Nov-00</c:v>
                </c:pt>
                <c:pt idx="174">
                  <c:v>7-Nov-00</c:v>
                </c:pt>
                <c:pt idx="175">
                  <c:v>8-Nov-00</c:v>
                </c:pt>
                <c:pt idx="176">
                  <c:v>9-Nov-00</c:v>
                </c:pt>
                <c:pt idx="177">
                  <c:v>10-Nov-00</c:v>
                </c:pt>
                <c:pt idx="178">
                  <c:v>13-Nov-00</c:v>
                </c:pt>
                <c:pt idx="179">
                  <c:v>14-Nov-00</c:v>
                </c:pt>
                <c:pt idx="180">
                  <c:v>15-Nov-00</c:v>
                </c:pt>
                <c:pt idx="181">
                  <c:v>16-Nov-00</c:v>
                </c:pt>
                <c:pt idx="182">
                  <c:v>17-Nov-00</c:v>
                </c:pt>
                <c:pt idx="183">
                  <c:v>20-Nov-00</c:v>
                </c:pt>
                <c:pt idx="184">
                  <c:v>21-Nov-00</c:v>
                </c:pt>
                <c:pt idx="185">
                  <c:v>22-Nov-00</c:v>
                </c:pt>
                <c:pt idx="186">
                  <c:v>24-Nov-00</c:v>
                </c:pt>
                <c:pt idx="187">
                  <c:v>27-Nov-00</c:v>
                </c:pt>
                <c:pt idx="188">
                  <c:v>28-Nov-00</c:v>
                </c:pt>
                <c:pt idx="189">
                  <c:v>29-Nov-00</c:v>
                </c:pt>
                <c:pt idx="190">
                  <c:v>30-Nov-00</c:v>
                </c:pt>
                <c:pt idx="191">
                  <c:v>1-Dec-00</c:v>
                </c:pt>
                <c:pt idx="192">
                  <c:v>4-Dec-00</c:v>
                </c:pt>
                <c:pt idx="193">
                  <c:v>5-Dec-00</c:v>
                </c:pt>
                <c:pt idx="194">
                  <c:v>6-Dec-00</c:v>
                </c:pt>
                <c:pt idx="195">
                  <c:v>7-Dec-00</c:v>
                </c:pt>
                <c:pt idx="196">
                  <c:v>8-Dec-00</c:v>
                </c:pt>
                <c:pt idx="197">
                  <c:v>11-Dec-00</c:v>
                </c:pt>
                <c:pt idx="198">
                  <c:v>12-Dec-00</c:v>
                </c:pt>
                <c:pt idx="199">
                  <c:v>13-Dec-00</c:v>
                </c:pt>
                <c:pt idx="200">
                  <c:v>14-Dec-00</c:v>
                </c:pt>
                <c:pt idx="201">
                  <c:v>15-Dec-00</c:v>
                </c:pt>
                <c:pt idx="202">
                  <c:v>18-Dec-00</c:v>
                </c:pt>
                <c:pt idx="203">
                  <c:v>19-Dec-00</c:v>
                </c:pt>
                <c:pt idx="204">
                  <c:v>20-Dec-00</c:v>
                </c:pt>
                <c:pt idx="205">
                  <c:v>21-Dec-00</c:v>
                </c:pt>
                <c:pt idx="206">
                  <c:v>22-Dec-00</c:v>
                </c:pt>
                <c:pt idx="207">
                  <c:v>26-Dec-00</c:v>
                </c:pt>
                <c:pt idx="208">
                  <c:v>27-Dec-00</c:v>
                </c:pt>
                <c:pt idx="209">
                  <c:v>28-Dec-00</c:v>
                </c:pt>
                <c:pt idx="210">
                  <c:v>29-Dec-00</c:v>
                </c:pt>
                <c:pt idx="211">
                  <c:v>2-Jan-01</c:v>
                </c:pt>
                <c:pt idx="212">
                  <c:v>3-Jan-01</c:v>
                </c:pt>
                <c:pt idx="213">
                  <c:v>4-Jan-01</c:v>
                </c:pt>
                <c:pt idx="214">
                  <c:v>5-Jan-01</c:v>
                </c:pt>
                <c:pt idx="215">
                  <c:v>8-Jan-01</c:v>
                </c:pt>
                <c:pt idx="216">
                  <c:v>9-Jan-01</c:v>
                </c:pt>
                <c:pt idx="217">
                  <c:v>10-Jan-01</c:v>
                </c:pt>
                <c:pt idx="218">
                  <c:v>11-Jan-01</c:v>
                </c:pt>
                <c:pt idx="219">
                  <c:v>12-Jan-01</c:v>
                </c:pt>
                <c:pt idx="220">
                  <c:v>16-Jan-01</c:v>
                </c:pt>
                <c:pt idx="221">
                  <c:v>17-Jan-01</c:v>
                </c:pt>
                <c:pt idx="222">
                  <c:v>18-Jan-01</c:v>
                </c:pt>
                <c:pt idx="223">
                  <c:v>19-Jan-01</c:v>
                </c:pt>
                <c:pt idx="224">
                  <c:v>22-Jan-01</c:v>
                </c:pt>
                <c:pt idx="225">
                  <c:v>23-Jan-01</c:v>
                </c:pt>
                <c:pt idx="226">
                  <c:v>24-Jan-01</c:v>
                </c:pt>
                <c:pt idx="227">
                  <c:v>25-Jan-01</c:v>
                </c:pt>
                <c:pt idx="228">
                  <c:v>26-Jan-01</c:v>
                </c:pt>
                <c:pt idx="229">
                  <c:v>29-Jan-01</c:v>
                </c:pt>
                <c:pt idx="230">
                  <c:v>30-Jan-01</c:v>
                </c:pt>
                <c:pt idx="231">
                  <c:v>31-Jan-01</c:v>
                </c:pt>
                <c:pt idx="232">
                  <c:v>1-Feb-01</c:v>
                </c:pt>
                <c:pt idx="233">
                  <c:v>2-Feb-01</c:v>
                </c:pt>
                <c:pt idx="234">
                  <c:v>5-Feb-01</c:v>
                </c:pt>
                <c:pt idx="235">
                  <c:v>6-Feb-01</c:v>
                </c:pt>
                <c:pt idx="236">
                  <c:v>7-Feb-01</c:v>
                </c:pt>
                <c:pt idx="237">
                  <c:v>8-Feb-01</c:v>
                </c:pt>
                <c:pt idx="238">
                  <c:v>9-Feb-01</c:v>
                </c:pt>
                <c:pt idx="239">
                  <c:v>12-Feb-01</c:v>
                </c:pt>
                <c:pt idx="240">
                  <c:v>13-Feb-01</c:v>
                </c:pt>
                <c:pt idx="241">
                  <c:v>14-Feb-01</c:v>
                </c:pt>
                <c:pt idx="242">
                  <c:v>15-Feb-01</c:v>
                </c:pt>
                <c:pt idx="243">
                  <c:v>16-Feb-01</c:v>
                </c:pt>
                <c:pt idx="244">
                  <c:v>20-Feb-01</c:v>
                </c:pt>
                <c:pt idx="245">
                  <c:v>21-Feb-01</c:v>
                </c:pt>
                <c:pt idx="246">
                  <c:v>22-Feb-01</c:v>
                </c:pt>
                <c:pt idx="247">
                  <c:v>23-Feb-01</c:v>
                </c:pt>
                <c:pt idx="248">
                  <c:v>26-Feb-01</c:v>
                </c:pt>
                <c:pt idx="249">
                  <c:v>27-Feb-01</c:v>
                </c:pt>
                <c:pt idx="250">
                  <c:v>28-Feb-01</c:v>
                </c:pt>
                <c:pt idx="251">
                  <c:v>1-Mar-01</c:v>
                </c:pt>
                <c:pt idx="252">
                  <c:v>2-Mar-01</c:v>
                </c:pt>
                <c:pt idx="253">
                  <c:v>5-Mar-01</c:v>
                </c:pt>
                <c:pt idx="254">
                  <c:v>6-Mar-01</c:v>
                </c:pt>
                <c:pt idx="255">
                  <c:v>7-Mar-01</c:v>
                </c:pt>
                <c:pt idx="256">
                  <c:v>8-Mar-01</c:v>
                </c:pt>
                <c:pt idx="257">
                  <c:v>9-Mar-01</c:v>
                </c:pt>
                <c:pt idx="258">
                  <c:v>12-Mar-01</c:v>
                </c:pt>
                <c:pt idx="259">
                  <c:v>13-Mar-01</c:v>
                </c:pt>
                <c:pt idx="260">
                  <c:v>14-Mar-01</c:v>
                </c:pt>
                <c:pt idx="261">
                  <c:v>15-Mar-01</c:v>
                </c:pt>
                <c:pt idx="262">
                  <c:v>16-Mar-01</c:v>
                </c:pt>
                <c:pt idx="263">
                  <c:v>19-Mar-01</c:v>
                </c:pt>
                <c:pt idx="264">
                  <c:v>20-Mar-01</c:v>
                </c:pt>
                <c:pt idx="265">
                  <c:v>21-Mar-01</c:v>
                </c:pt>
                <c:pt idx="266">
                  <c:v>22-Mar-01</c:v>
                </c:pt>
                <c:pt idx="267">
                  <c:v>23-Mar-01</c:v>
                </c:pt>
                <c:pt idx="268">
                  <c:v>26-Mar-01</c:v>
                </c:pt>
                <c:pt idx="269">
                  <c:v>27-Mar-01</c:v>
                </c:pt>
                <c:pt idx="270">
                  <c:v>28-Mar-01</c:v>
                </c:pt>
                <c:pt idx="271">
                  <c:v>29-Mar-01</c:v>
                </c:pt>
                <c:pt idx="272">
                  <c:v>30-Mar-01</c:v>
                </c:pt>
                <c:pt idx="273">
                  <c:v>2-Apr-01</c:v>
                </c:pt>
                <c:pt idx="274">
                  <c:v>3-Apr-01</c:v>
                </c:pt>
                <c:pt idx="275">
                  <c:v>4-Apr-01</c:v>
                </c:pt>
                <c:pt idx="276">
                  <c:v>5-Apr-01</c:v>
                </c:pt>
                <c:pt idx="277">
                  <c:v>6-Apr-01</c:v>
                </c:pt>
                <c:pt idx="278">
                  <c:v>9-Apr-01</c:v>
                </c:pt>
                <c:pt idx="279">
                  <c:v>10-Apr-01</c:v>
                </c:pt>
                <c:pt idx="280">
                  <c:v>11-Apr-01</c:v>
                </c:pt>
                <c:pt idx="281">
                  <c:v>12-Apr-01</c:v>
                </c:pt>
                <c:pt idx="282">
                  <c:v>16-Apr-01</c:v>
                </c:pt>
                <c:pt idx="283">
                  <c:v>17-Apr-01</c:v>
                </c:pt>
                <c:pt idx="284">
                  <c:v>18-Apr-01</c:v>
                </c:pt>
                <c:pt idx="285">
                  <c:v>19-Apr-01</c:v>
                </c:pt>
                <c:pt idx="286">
                  <c:v>20-Apr-01</c:v>
                </c:pt>
                <c:pt idx="287">
                  <c:v>23-Apr-01</c:v>
                </c:pt>
                <c:pt idx="288">
                  <c:v>24-Apr-01</c:v>
                </c:pt>
                <c:pt idx="289">
                  <c:v>25-Apr-01</c:v>
                </c:pt>
                <c:pt idx="290">
                  <c:v>26-Apr-01</c:v>
                </c:pt>
                <c:pt idx="291">
                  <c:v>27-Apr-01</c:v>
                </c:pt>
                <c:pt idx="292">
                  <c:v>30-Apr-01</c:v>
                </c:pt>
                <c:pt idx="293">
                  <c:v>1-May-01</c:v>
                </c:pt>
                <c:pt idx="294">
                  <c:v>2-May-01</c:v>
                </c:pt>
                <c:pt idx="295">
                  <c:v>3-May-01</c:v>
                </c:pt>
                <c:pt idx="296">
                  <c:v>4-May-01</c:v>
                </c:pt>
                <c:pt idx="297">
                  <c:v>7-May-01</c:v>
                </c:pt>
                <c:pt idx="298">
                  <c:v>8-May-01</c:v>
                </c:pt>
                <c:pt idx="299">
                  <c:v>9-May-01</c:v>
                </c:pt>
                <c:pt idx="300">
                  <c:v>10-May-01</c:v>
                </c:pt>
                <c:pt idx="301">
                  <c:v>11-May-01</c:v>
                </c:pt>
                <c:pt idx="302">
                  <c:v>14-May-01</c:v>
                </c:pt>
                <c:pt idx="303">
                  <c:v>15-May-01</c:v>
                </c:pt>
                <c:pt idx="304">
                  <c:v>16-May-01</c:v>
                </c:pt>
                <c:pt idx="305">
                  <c:v>17-May-01</c:v>
                </c:pt>
                <c:pt idx="306">
                  <c:v>18-May-01</c:v>
                </c:pt>
                <c:pt idx="307">
                  <c:v>21-May-01</c:v>
                </c:pt>
                <c:pt idx="308">
                  <c:v>22-May-01</c:v>
                </c:pt>
                <c:pt idx="309">
                  <c:v>23-May-01</c:v>
                </c:pt>
                <c:pt idx="310">
                  <c:v>24-May-01</c:v>
                </c:pt>
                <c:pt idx="311">
                  <c:v>25-May-01</c:v>
                </c:pt>
                <c:pt idx="312">
                  <c:v>29-May-01</c:v>
                </c:pt>
                <c:pt idx="313">
                  <c:v>30-May-01</c:v>
                </c:pt>
                <c:pt idx="314">
                  <c:v>31-May-01</c:v>
                </c:pt>
                <c:pt idx="315">
                  <c:v>1-Jun-01</c:v>
                </c:pt>
                <c:pt idx="316">
                  <c:v>4-Jun-01</c:v>
                </c:pt>
                <c:pt idx="317">
                  <c:v>5-Jun-01</c:v>
                </c:pt>
                <c:pt idx="318">
                  <c:v>6-Jun-01</c:v>
                </c:pt>
                <c:pt idx="319">
                  <c:v>7-Jun-01</c:v>
                </c:pt>
                <c:pt idx="320">
                  <c:v>8-Jun-01</c:v>
                </c:pt>
                <c:pt idx="321">
                  <c:v>11-Jun-01</c:v>
                </c:pt>
                <c:pt idx="322">
                  <c:v>12-Jun-01</c:v>
                </c:pt>
                <c:pt idx="323">
                  <c:v>13-Jun-01</c:v>
                </c:pt>
                <c:pt idx="324">
                  <c:v>14-Jun-01</c:v>
                </c:pt>
                <c:pt idx="325">
                  <c:v>15-Jun-01</c:v>
                </c:pt>
                <c:pt idx="326">
                  <c:v>18-Jun-01</c:v>
                </c:pt>
                <c:pt idx="327">
                  <c:v>19-Jun-01</c:v>
                </c:pt>
                <c:pt idx="328">
                  <c:v>20-Jun-01</c:v>
                </c:pt>
                <c:pt idx="329">
                  <c:v>21-Jun-01</c:v>
                </c:pt>
                <c:pt idx="330">
                  <c:v>22-Jun-01</c:v>
                </c:pt>
                <c:pt idx="331">
                  <c:v>25-Jun-01</c:v>
                </c:pt>
                <c:pt idx="332">
                  <c:v>26-Jun-01</c:v>
                </c:pt>
                <c:pt idx="333">
                  <c:v>27-Jun-01</c:v>
                </c:pt>
                <c:pt idx="334">
                  <c:v>28-Jun-01</c:v>
                </c:pt>
                <c:pt idx="335">
                  <c:v>29-Jun-01</c:v>
                </c:pt>
                <c:pt idx="336">
                  <c:v>2-Jul-01</c:v>
                </c:pt>
                <c:pt idx="337">
                  <c:v>3-Jul-01</c:v>
                </c:pt>
                <c:pt idx="338">
                  <c:v>5-Jul-01</c:v>
                </c:pt>
                <c:pt idx="339">
                  <c:v>6-Jul-01</c:v>
                </c:pt>
                <c:pt idx="340">
                  <c:v>9-Jul-01</c:v>
                </c:pt>
                <c:pt idx="341">
                  <c:v>10-Jul-01</c:v>
                </c:pt>
                <c:pt idx="342">
                  <c:v>11-Jul-01</c:v>
                </c:pt>
                <c:pt idx="343">
                  <c:v>12-Jul-01</c:v>
                </c:pt>
                <c:pt idx="344">
                  <c:v>13-Jul-01</c:v>
                </c:pt>
                <c:pt idx="345">
                  <c:v>16-Jul-01</c:v>
                </c:pt>
                <c:pt idx="346">
                  <c:v>17-Jul-01</c:v>
                </c:pt>
                <c:pt idx="347">
                  <c:v>18-Jul-01</c:v>
                </c:pt>
                <c:pt idx="348">
                  <c:v>19-Jul-01</c:v>
                </c:pt>
                <c:pt idx="349">
                  <c:v>20-Jul-01</c:v>
                </c:pt>
                <c:pt idx="350">
                  <c:v>23-Jul-01</c:v>
                </c:pt>
                <c:pt idx="351">
                  <c:v>24-Jul-01</c:v>
                </c:pt>
                <c:pt idx="352">
                  <c:v>25-Jul-01</c:v>
                </c:pt>
                <c:pt idx="353">
                  <c:v>26-Jul-01</c:v>
                </c:pt>
                <c:pt idx="354">
                  <c:v>27-Jul-01</c:v>
                </c:pt>
                <c:pt idx="355">
                  <c:v>30-Jul-01</c:v>
                </c:pt>
                <c:pt idx="356">
                  <c:v>31-Jul-01</c:v>
                </c:pt>
                <c:pt idx="357">
                  <c:v>1-Aug-01</c:v>
                </c:pt>
                <c:pt idx="358">
                  <c:v>2-Aug-01</c:v>
                </c:pt>
                <c:pt idx="359">
                  <c:v>3-Aug-01</c:v>
                </c:pt>
                <c:pt idx="360">
                  <c:v>6-Aug-01</c:v>
                </c:pt>
                <c:pt idx="361">
                  <c:v>7-Aug-01</c:v>
                </c:pt>
                <c:pt idx="362">
                  <c:v>8-Aug-01</c:v>
                </c:pt>
                <c:pt idx="363">
                  <c:v>9-Aug-01</c:v>
                </c:pt>
                <c:pt idx="364">
                  <c:v>10-Aug-01</c:v>
                </c:pt>
                <c:pt idx="365">
                  <c:v>13-Aug-01</c:v>
                </c:pt>
                <c:pt idx="366">
                  <c:v>14-Aug-01</c:v>
                </c:pt>
                <c:pt idx="367">
                  <c:v>15-Aug-01</c:v>
                </c:pt>
                <c:pt idx="368">
                  <c:v>16-Aug-01</c:v>
                </c:pt>
                <c:pt idx="369">
                  <c:v>17-Aug-01</c:v>
                </c:pt>
                <c:pt idx="370">
                  <c:v>20-Aug-01</c:v>
                </c:pt>
                <c:pt idx="371">
                  <c:v>21-Aug-01</c:v>
                </c:pt>
                <c:pt idx="372">
                  <c:v>22-Aug-01</c:v>
                </c:pt>
                <c:pt idx="373">
                  <c:v>23-Aug-01</c:v>
                </c:pt>
                <c:pt idx="374">
                  <c:v>24-Aug-01</c:v>
                </c:pt>
                <c:pt idx="375">
                  <c:v>27-Aug-01</c:v>
                </c:pt>
                <c:pt idx="376">
                  <c:v>28-Aug-01</c:v>
                </c:pt>
                <c:pt idx="377">
                  <c:v>29-Aug-01</c:v>
                </c:pt>
                <c:pt idx="378">
                  <c:v>30-Aug-01</c:v>
                </c:pt>
                <c:pt idx="379">
                  <c:v>31-Aug-01</c:v>
                </c:pt>
                <c:pt idx="380">
                  <c:v>4-Sep-01</c:v>
                </c:pt>
                <c:pt idx="381">
                  <c:v>5-Sep-01</c:v>
                </c:pt>
                <c:pt idx="382">
                  <c:v>6-Sep-01</c:v>
                </c:pt>
                <c:pt idx="383">
                  <c:v>7-Sep-01</c:v>
                </c:pt>
                <c:pt idx="384">
                  <c:v>10-Sep-01</c:v>
                </c:pt>
                <c:pt idx="385">
                  <c:v>17-Sep-01</c:v>
                </c:pt>
                <c:pt idx="386">
                  <c:v>18-Sep-01</c:v>
                </c:pt>
                <c:pt idx="387">
                  <c:v>19-Sep-01</c:v>
                </c:pt>
                <c:pt idx="388">
                  <c:v>20-Sep-01</c:v>
                </c:pt>
                <c:pt idx="389">
                  <c:v>21-Sep-01</c:v>
                </c:pt>
                <c:pt idx="390">
                  <c:v>24-Sep-01</c:v>
                </c:pt>
                <c:pt idx="391">
                  <c:v>25-Sep-01</c:v>
                </c:pt>
                <c:pt idx="392">
                  <c:v>26-Sep-01</c:v>
                </c:pt>
                <c:pt idx="393">
                  <c:v>27-Sep-01</c:v>
                </c:pt>
                <c:pt idx="394">
                  <c:v>28-Sep-01</c:v>
                </c:pt>
                <c:pt idx="395">
                  <c:v>1-Oct-01</c:v>
                </c:pt>
                <c:pt idx="396">
                  <c:v>2-Oct-01</c:v>
                </c:pt>
                <c:pt idx="397">
                  <c:v>3-Oct-01</c:v>
                </c:pt>
                <c:pt idx="398">
                  <c:v>4-Oct-01</c:v>
                </c:pt>
                <c:pt idx="399">
                  <c:v>5-Oct-01</c:v>
                </c:pt>
                <c:pt idx="400">
                  <c:v>8-Oct-01</c:v>
                </c:pt>
                <c:pt idx="401">
                  <c:v>9-Oct-01</c:v>
                </c:pt>
                <c:pt idx="402">
                  <c:v>10-Oct-01</c:v>
                </c:pt>
                <c:pt idx="403">
                  <c:v>11-Oct-01</c:v>
                </c:pt>
                <c:pt idx="404">
                  <c:v>12-Oct-01</c:v>
                </c:pt>
                <c:pt idx="405">
                  <c:v>15-Oct-01</c:v>
                </c:pt>
                <c:pt idx="406">
                  <c:v>16-Oct-01</c:v>
                </c:pt>
                <c:pt idx="407">
                  <c:v>17-Oct-01</c:v>
                </c:pt>
                <c:pt idx="408">
                  <c:v>18-Oct-01</c:v>
                </c:pt>
                <c:pt idx="409">
                  <c:v>19-Oct-01</c:v>
                </c:pt>
                <c:pt idx="410">
                  <c:v>22-Oct-01</c:v>
                </c:pt>
                <c:pt idx="411">
                  <c:v>23-Oct-01</c:v>
                </c:pt>
                <c:pt idx="412">
                  <c:v>24-Oct-01</c:v>
                </c:pt>
                <c:pt idx="413">
                  <c:v>25-Oct-01</c:v>
                </c:pt>
                <c:pt idx="414">
                  <c:v>26-Oct-01</c:v>
                </c:pt>
                <c:pt idx="415">
                  <c:v>29-Oct-01</c:v>
                </c:pt>
                <c:pt idx="416">
                  <c:v>30-Oct-01</c:v>
                </c:pt>
                <c:pt idx="417">
                  <c:v>31-Oct-01</c:v>
                </c:pt>
                <c:pt idx="418">
                  <c:v>1-Nov-01</c:v>
                </c:pt>
                <c:pt idx="419">
                  <c:v>2-Nov-01</c:v>
                </c:pt>
                <c:pt idx="420">
                  <c:v>5-Nov-01</c:v>
                </c:pt>
                <c:pt idx="421">
                  <c:v>6-Nov-01</c:v>
                </c:pt>
                <c:pt idx="422">
                  <c:v>7-Nov-01</c:v>
                </c:pt>
                <c:pt idx="423">
                  <c:v>8-Nov-01</c:v>
                </c:pt>
                <c:pt idx="424">
                  <c:v>9-Nov-01</c:v>
                </c:pt>
                <c:pt idx="425">
                  <c:v>12-Nov-01</c:v>
                </c:pt>
                <c:pt idx="426">
                  <c:v>13-Nov-01</c:v>
                </c:pt>
                <c:pt idx="427">
                  <c:v>14-Nov-01</c:v>
                </c:pt>
                <c:pt idx="428">
                  <c:v>15-Nov-01</c:v>
                </c:pt>
                <c:pt idx="429">
                  <c:v>16-Nov-01</c:v>
                </c:pt>
                <c:pt idx="430">
                  <c:v>19-Nov-01</c:v>
                </c:pt>
                <c:pt idx="431">
                  <c:v>20-Nov-01</c:v>
                </c:pt>
                <c:pt idx="432">
                  <c:v>21-Nov-01</c:v>
                </c:pt>
                <c:pt idx="433">
                  <c:v>23-Nov-01</c:v>
                </c:pt>
                <c:pt idx="434">
                  <c:v>26-Nov-01</c:v>
                </c:pt>
                <c:pt idx="435">
                  <c:v>27-Nov-01</c:v>
                </c:pt>
                <c:pt idx="436">
                  <c:v>28-Nov-01</c:v>
                </c:pt>
                <c:pt idx="437">
                  <c:v>29-Nov-01</c:v>
                </c:pt>
                <c:pt idx="438">
                  <c:v>30-Nov-01</c:v>
                </c:pt>
                <c:pt idx="439">
                  <c:v>3-Dec-01</c:v>
                </c:pt>
                <c:pt idx="440">
                  <c:v>4-Dec-01</c:v>
                </c:pt>
                <c:pt idx="441">
                  <c:v>5-Dec-01</c:v>
                </c:pt>
                <c:pt idx="442">
                  <c:v>6-Dec-01</c:v>
                </c:pt>
                <c:pt idx="443">
                  <c:v>7-Dec-01</c:v>
                </c:pt>
                <c:pt idx="444">
                  <c:v>10-Dec-01</c:v>
                </c:pt>
                <c:pt idx="445">
                  <c:v>11-Dec-01</c:v>
                </c:pt>
                <c:pt idx="446">
                  <c:v>12-Dec-01</c:v>
                </c:pt>
                <c:pt idx="447">
                  <c:v>13-Dec-01</c:v>
                </c:pt>
                <c:pt idx="448">
                  <c:v>14-Dec-01</c:v>
                </c:pt>
                <c:pt idx="449">
                  <c:v>17-Dec-01</c:v>
                </c:pt>
                <c:pt idx="450">
                  <c:v>18-Dec-01</c:v>
                </c:pt>
                <c:pt idx="451">
                  <c:v>19-Dec-01</c:v>
                </c:pt>
                <c:pt idx="452">
                  <c:v>20-Dec-01</c:v>
                </c:pt>
                <c:pt idx="453">
                  <c:v>21-Dec-01</c:v>
                </c:pt>
                <c:pt idx="454">
                  <c:v>24-Dec-01</c:v>
                </c:pt>
              </c:strCache>
            </c:strRef>
          </c:cat>
          <c:val>
            <c:numRef>
              <c:f>'Page 442'!$B$5:$B$459</c:f>
              <c:numCache>
                <c:formatCode>0.000</c:formatCode>
                <c:ptCount val="455"/>
                <c:pt idx="0">
                  <c:v>95.0625</c:v>
                </c:pt>
                <c:pt idx="1">
                  <c:v>80.25</c:v>
                </c:pt>
                <c:pt idx="2">
                  <c:v>63.125</c:v>
                </c:pt>
                <c:pt idx="3">
                  <c:v>66.875</c:v>
                </c:pt>
                <c:pt idx="4">
                  <c:v>64.75</c:v>
                </c:pt>
                <c:pt idx="5">
                  <c:v>69.375</c:v>
                </c:pt>
                <c:pt idx="6">
                  <c:v>70</c:v>
                </c:pt>
                <c:pt idx="7">
                  <c:v>64.3125</c:v>
                </c:pt>
                <c:pt idx="8">
                  <c:v>57.75</c:v>
                </c:pt>
                <c:pt idx="9">
                  <c:v>55.75</c:v>
                </c:pt>
                <c:pt idx="10">
                  <c:v>55.5625</c:v>
                </c:pt>
                <c:pt idx="11">
                  <c:v>55.25</c:v>
                </c:pt>
                <c:pt idx="12">
                  <c:v>55.25</c:v>
                </c:pt>
                <c:pt idx="13">
                  <c:v>48.375</c:v>
                </c:pt>
                <c:pt idx="14">
                  <c:v>51.5625</c:v>
                </c:pt>
                <c:pt idx="15">
                  <c:v>58.1875</c:v>
                </c:pt>
                <c:pt idx="16">
                  <c:v>57</c:v>
                </c:pt>
                <c:pt idx="17">
                  <c:v>55.375</c:v>
                </c:pt>
                <c:pt idx="18">
                  <c:v>54.8125</c:v>
                </c:pt>
                <c:pt idx="19">
                  <c:v>49.6875</c:v>
                </c:pt>
                <c:pt idx="20">
                  <c:v>46.5</c:v>
                </c:pt>
                <c:pt idx="21">
                  <c:v>44.875</c:v>
                </c:pt>
                <c:pt idx="22">
                  <c:v>40.3125</c:v>
                </c:pt>
                <c:pt idx="23">
                  <c:v>38.25</c:v>
                </c:pt>
                <c:pt idx="24">
                  <c:v>40.25</c:v>
                </c:pt>
                <c:pt idx="25">
                  <c:v>39.5625</c:v>
                </c:pt>
                <c:pt idx="26">
                  <c:v>40.375</c:v>
                </c:pt>
                <c:pt idx="27">
                  <c:v>40.375</c:v>
                </c:pt>
                <c:pt idx="28">
                  <c:v>38.5</c:v>
                </c:pt>
                <c:pt idx="29">
                  <c:v>33.3125</c:v>
                </c:pt>
                <c:pt idx="30">
                  <c:v>34.3125</c:v>
                </c:pt>
                <c:pt idx="31">
                  <c:v>31.625</c:v>
                </c:pt>
                <c:pt idx="32">
                  <c:v>28.3125</c:v>
                </c:pt>
                <c:pt idx="33">
                  <c:v>31</c:v>
                </c:pt>
                <c:pt idx="34">
                  <c:v>32.5625</c:v>
                </c:pt>
                <c:pt idx="35">
                  <c:v>30.0625</c:v>
                </c:pt>
                <c:pt idx="36">
                  <c:v>29.4375</c:v>
                </c:pt>
                <c:pt idx="37">
                  <c:v>29.125</c:v>
                </c:pt>
                <c:pt idx="38">
                  <c:v>27.9375</c:v>
                </c:pt>
                <c:pt idx="39">
                  <c:v>27.0625</c:v>
                </c:pt>
                <c:pt idx="40">
                  <c:v>27.25</c:v>
                </c:pt>
                <c:pt idx="41">
                  <c:v>29.75</c:v>
                </c:pt>
                <c:pt idx="42">
                  <c:v>28.75</c:v>
                </c:pt>
                <c:pt idx="43">
                  <c:v>27.75</c:v>
                </c:pt>
                <c:pt idx="44">
                  <c:v>30.25</c:v>
                </c:pt>
                <c:pt idx="45">
                  <c:v>31.1875</c:v>
                </c:pt>
                <c:pt idx="46">
                  <c:v>32.25</c:v>
                </c:pt>
                <c:pt idx="47">
                  <c:v>29.125</c:v>
                </c:pt>
                <c:pt idx="48">
                  <c:v>26.125</c:v>
                </c:pt>
                <c:pt idx="49">
                  <c:v>25.3125</c:v>
                </c:pt>
                <c:pt idx="50">
                  <c:v>25.6875</c:v>
                </c:pt>
                <c:pt idx="51">
                  <c:v>25.75</c:v>
                </c:pt>
                <c:pt idx="52">
                  <c:v>27.625</c:v>
                </c:pt>
                <c:pt idx="53">
                  <c:v>26.6875</c:v>
                </c:pt>
                <c:pt idx="54">
                  <c:v>25.375</c:v>
                </c:pt>
                <c:pt idx="55">
                  <c:v>24.5</c:v>
                </c:pt>
                <c:pt idx="56">
                  <c:v>24</c:v>
                </c:pt>
                <c:pt idx="57">
                  <c:v>22.3125</c:v>
                </c:pt>
                <c:pt idx="58">
                  <c:v>21.6875</c:v>
                </c:pt>
                <c:pt idx="59">
                  <c:v>20.8125</c:v>
                </c:pt>
                <c:pt idx="60">
                  <c:v>21.375</c:v>
                </c:pt>
                <c:pt idx="61">
                  <c:v>24</c:v>
                </c:pt>
                <c:pt idx="62">
                  <c:v>23</c:v>
                </c:pt>
                <c:pt idx="63">
                  <c:v>25.25</c:v>
                </c:pt>
                <c:pt idx="64">
                  <c:v>26.5625</c:v>
                </c:pt>
                <c:pt idx="65">
                  <c:v>26.5625</c:v>
                </c:pt>
                <c:pt idx="66">
                  <c:v>25.6875</c:v>
                </c:pt>
                <c:pt idx="67">
                  <c:v>25.5</c:v>
                </c:pt>
                <c:pt idx="68">
                  <c:v>27.25</c:v>
                </c:pt>
                <c:pt idx="69">
                  <c:v>29.5</c:v>
                </c:pt>
                <c:pt idx="70">
                  <c:v>28.0625</c:v>
                </c:pt>
                <c:pt idx="71">
                  <c:v>26.6875</c:v>
                </c:pt>
                <c:pt idx="72">
                  <c:v>26.4375</c:v>
                </c:pt>
                <c:pt idx="73">
                  <c:v>26.375</c:v>
                </c:pt>
                <c:pt idx="74">
                  <c:v>25.875</c:v>
                </c:pt>
                <c:pt idx="75">
                  <c:v>25.4375</c:v>
                </c:pt>
                <c:pt idx="76">
                  <c:v>27.125</c:v>
                </c:pt>
                <c:pt idx="77">
                  <c:v>27.75</c:v>
                </c:pt>
                <c:pt idx="78">
                  <c:v>28.6875</c:v>
                </c:pt>
                <c:pt idx="79">
                  <c:v>26.3125</c:v>
                </c:pt>
                <c:pt idx="80">
                  <c:v>28.25</c:v>
                </c:pt>
                <c:pt idx="81">
                  <c:v>26.875</c:v>
                </c:pt>
                <c:pt idx="82">
                  <c:v>26.375</c:v>
                </c:pt>
                <c:pt idx="83">
                  <c:v>29.6875</c:v>
                </c:pt>
                <c:pt idx="84">
                  <c:v>33.375</c:v>
                </c:pt>
                <c:pt idx="85">
                  <c:v>31.9375</c:v>
                </c:pt>
                <c:pt idx="86">
                  <c:v>32.4375</c:v>
                </c:pt>
                <c:pt idx="87">
                  <c:v>31.3125</c:v>
                </c:pt>
                <c:pt idx="88">
                  <c:v>31.0625</c:v>
                </c:pt>
                <c:pt idx="89">
                  <c:v>30.3125</c:v>
                </c:pt>
                <c:pt idx="90">
                  <c:v>29.4375</c:v>
                </c:pt>
                <c:pt idx="91">
                  <c:v>36.75</c:v>
                </c:pt>
                <c:pt idx="92">
                  <c:v>36.5625</c:v>
                </c:pt>
                <c:pt idx="93">
                  <c:v>45.4375</c:v>
                </c:pt>
                <c:pt idx="94">
                  <c:v>39.5</c:v>
                </c:pt>
                <c:pt idx="95">
                  <c:v>37.3125</c:v>
                </c:pt>
                <c:pt idx="96">
                  <c:v>34.875</c:v>
                </c:pt>
                <c:pt idx="97">
                  <c:v>36.75</c:v>
                </c:pt>
                <c:pt idx="98">
                  <c:v>38.3125</c:v>
                </c:pt>
                <c:pt idx="99">
                  <c:v>36.625</c:v>
                </c:pt>
                <c:pt idx="100">
                  <c:v>36.5625</c:v>
                </c:pt>
                <c:pt idx="101">
                  <c:v>36.6875</c:v>
                </c:pt>
                <c:pt idx="102">
                  <c:v>35.5625</c:v>
                </c:pt>
                <c:pt idx="103">
                  <c:v>37.25</c:v>
                </c:pt>
                <c:pt idx="104">
                  <c:v>39</c:v>
                </c:pt>
                <c:pt idx="105">
                  <c:v>39.375</c:v>
                </c:pt>
                <c:pt idx="106">
                  <c:v>39.125</c:v>
                </c:pt>
                <c:pt idx="107">
                  <c:v>37.375</c:v>
                </c:pt>
                <c:pt idx="108">
                  <c:v>38.9375</c:v>
                </c:pt>
                <c:pt idx="109">
                  <c:v>38.375</c:v>
                </c:pt>
                <c:pt idx="110">
                  <c:v>38.1875</c:v>
                </c:pt>
                <c:pt idx="111">
                  <c:v>37.625</c:v>
                </c:pt>
                <c:pt idx="112">
                  <c:v>36.625</c:v>
                </c:pt>
                <c:pt idx="113">
                  <c:v>34.6875</c:v>
                </c:pt>
                <c:pt idx="114">
                  <c:v>33.6875</c:v>
                </c:pt>
                <c:pt idx="115">
                  <c:v>32.8125</c:v>
                </c:pt>
                <c:pt idx="116">
                  <c:v>33.75</c:v>
                </c:pt>
                <c:pt idx="117">
                  <c:v>33.5</c:v>
                </c:pt>
                <c:pt idx="118">
                  <c:v>35.9375</c:v>
                </c:pt>
                <c:pt idx="119">
                  <c:v>38.625</c:v>
                </c:pt>
                <c:pt idx="120">
                  <c:v>38.75</c:v>
                </c:pt>
                <c:pt idx="121">
                  <c:v>37.9375</c:v>
                </c:pt>
                <c:pt idx="122">
                  <c:v>39.9375</c:v>
                </c:pt>
                <c:pt idx="123">
                  <c:v>39.75</c:v>
                </c:pt>
                <c:pt idx="124">
                  <c:v>38.625</c:v>
                </c:pt>
                <c:pt idx="125">
                  <c:v>40.125</c:v>
                </c:pt>
                <c:pt idx="126">
                  <c:v>41.9375</c:v>
                </c:pt>
                <c:pt idx="127">
                  <c:v>44</c:v>
                </c:pt>
                <c:pt idx="128">
                  <c:v>42.875</c:v>
                </c:pt>
                <c:pt idx="129">
                  <c:v>41.890599999999999</c:v>
                </c:pt>
                <c:pt idx="130">
                  <c:v>41.4375</c:v>
                </c:pt>
                <c:pt idx="131">
                  <c:v>45</c:v>
                </c:pt>
                <c:pt idx="132">
                  <c:v>45</c:v>
                </c:pt>
                <c:pt idx="133">
                  <c:v>45</c:v>
                </c:pt>
                <c:pt idx="134">
                  <c:v>47.125</c:v>
                </c:pt>
                <c:pt idx="135">
                  <c:v>48.5</c:v>
                </c:pt>
                <c:pt idx="136">
                  <c:v>51.3125</c:v>
                </c:pt>
                <c:pt idx="137">
                  <c:v>50.125</c:v>
                </c:pt>
                <c:pt idx="138">
                  <c:v>51.125</c:v>
                </c:pt>
                <c:pt idx="139">
                  <c:v>50.8125</c:v>
                </c:pt>
                <c:pt idx="140">
                  <c:v>54.5</c:v>
                </c:pt>
                <c:pt idx="141">
                  <c:v>53.1875</c:v>
                </c:pt>
                <c:pt idx="142">
                  <c:v>51.8125</c:v>
                </c:pt>
                <c:pt idx="143">
                  <c:v>52.25</c:v>
                </c:pt>
                <c:pt idx="144">
                  <c:v>55.5</c:v>
                </c:pt>
                <c:pt idx="145">
                  <c:v>48.875</c:v>
                </c:pt>
                <c:pt idx="146">
                  <c:v>52.125</c:v>
                </c:pt>
                <c:pt idx="147">
                  <c:v>52.9375</c:v>
                </c:pt>
                <c:pt idx="148">
                  <c:v>51.0625</c:v>
                </c:pt>
                <c:pt idx="149">
                  <c:v>46.25</c:v>
                </c:pt>
                <c:pt idx="150">
                  <c:v>45.4375</c:v>
                </c:pt>
                <c:pt idx="151">
                  <c:v>46.5625</c:v>
                </c:pt>
                <c:pt idx="152">
                  <c:v>43.9375</c:v>
                </c:pt>
                <c:pt idx="153">
                  <c:v>43.8125</c:v>
                </c:pt>
                <c:pt idx="154">
                  <c:v>42.0625</c:v>
                </c:pt>
                <c:pt idx="155">
                  <c:v>46.9375</c:v>
                </c:pt>
                <c:pt idx="156">
                  <c:v>46.9375</c:v>
                </c:pt>
                <c:pt idx="157">
                  <c:v>53.1875</c:v>
                </c:pt>
                <c:pt idx="158">
                  <c:v>54.9375</c:v>
                </c:pt>
                <c:pt idx="159">
                  <c:v>54.1875</c:v>
                </c:pt>
                <c:pt idx="160">
                  <c:v>57.4375</c:v>
                </c:pt>
                <c:pt idx="161">
                  <c:v>57.0625</c:v>
                </c:pt>
                <c:pt idx="162">
                  <c:v>59.375</c:v>
                </c:pt>
                <c:pt idx="163">
                  <c:v>58.5625</c:v>
                </c:pt>
                <c:pt idx="164">
                  <c:v>60.125</c:v>
                </c:pt>
                <c:pt idx="165">
                  <c:v>55.875</c:v>
                </c:pt>
                <c:pt idx="166">
                  <c:v>53.5625</c:v>
                </c:pt>
                <c:pt idx="167">
                  <c:v>52.4375</c:v>
                </c:pt>
                <c:pt idx="168">
                  <c:v>53.875</c:v>
                </c:pt>
                <c:pt idx="169">
                  <c:v>53.5625</c:v>
                </c:pt>
                <c:pt idx="170">
                  <c:v>54.5625</c:v>
                </c:pt>
                <c:pt idx="171">
                  <c:v>59</c:v>
                </c:pt>
                <c:pt idx="172">
                  <c:v>66.9375</c:v>
                </c:pt>
                <c:pt idx="173">
                  <c:v>62.375</c:v>
                </c:pt>
                <c:pt idx="174">
                  <c:v>61.3125</c:v>
                </c:pt>
                <c:pt idx="175">
                  <c:v>57.875</c:v>
                </c:pt>
                <c:pt idx="176">
                  <c:v>54.25</c:v>
                </c:pt>
                <c:pt idx="177">
                  <c:v>49</c:v>
                </c:pt>
                <c:pt idx="178">
                  <c:v>46.0625</c:v>
                </c:pt>
                <c:pt idx="179">
                  <c:v>51.75</c:v>
                </c:pt>
                <c:pt idx="180">
                  <c:v>51.6875</c:v>
                </c:pt>
                <c:pt idx="181">
                  <c:v>47.5</c:v>
                </c:pt>
                <c:pt idx="182">
                  <c:v>47.25</c:v>
                </c:pt>
                <c:pt idx="183">
                  <c:v>43.0625</c:v>
                </c:pt>
                <c:pt idx="184">
                  <c:v>46.3125</c:v>
                </c:pt>
                <c:pt idx="185">
                  <c:v>40.75</c:v>
                </c:pt>
                <c:pt idx="186">
                  <c:v>44</c:v>
                </c:pt>
                <c:pt idx="187">
                  <c:v>43.5</c:v>
                </c:pt>
                <c:pt idx="188">
                  <c:v>37.218800000000002</c:v>
                </c:pt>
                <c:pt idx="189">
                  <c:v>34.5</c:v>
                </c:pt>
                <c:pt idx="190">
                  <c:v>36.1875</c:v>
                </c:pt>
                <c:pt idx="191">
                  <c:v>40.6875</c:v>
                </c:pt>
                <c:pt idx="192">
                  <c:v>44.0625</c:v>
                </c:pt>
                <c:pt idx="193">
                  <c:v>49.375</c:v>
                </c:pt>
                <c:pt idx="194">
                  <c:v>45.875</c:v>
                </c:pt>
                <c:pt idx="195">
                  <c:v>46.875</c:v>
                </c:pt>
                <c:pt idx="196">
                  <c:v>54.1875</c:v>
                </c:pt>
                <c:pt idx="197">
                  <c:v>56.625</c:v>
                </c:pt>
                <c:pt idx="198">
                  <c:v>52.5</c:v>
                </c:pt>
                <c:pt idx="199">
                  <c:v>47.4375</c:v>
                </c:pt>
                <c:pt idx="200">
                  <c:v>44.125</c:v>
                </c:pt>
                <c:pt idx="201">
                  <c:v>44.5</c:v>
                </c:pt>
                <c:pt idx="202">
                  <c:v>46.0625</c:v>
                </c:pt>
                <c:pt idx="203">
                  <c:v>43.625</c:v>
                </c:pt>
                <c:pt idx="204">
                  <c:v>38.125</c:v>
                </c:pt>
                <c:pt idx="205">
                  <c:v>25.625</c:v>
                </c:pt>
                <c:pt idx="206">
                  <c:v>29.5</c:v>
                </c:pt>
                <c:pt idx="207">
                  <c:v>29.75</c:v>
                </c:pt>
                <c:pt idx="208">
                  <c:v>28.625</c:v>
                </c:pt>
                <c:pt idx="209">
                  <c:v>30.5</c:v>
                </c:pt>
                <c:pt idx="210">
                  <c:v>28.3125</c:v>
                </c:pt>
                <c:pt idx="211">
                  <c:v>23.75</c:v>
                </c:pt>
                <c:pt idx="212">
                  <c:v>27.875</c:v>
                </c:pt>
                <c:pt idx="213">
                  <c:v>28</c:v>
                </c:pt>
                <c:pt idx="214">
                  <c:v>24.3125</c:v>
                </c:pt>
                <c:pt idx="215">
                  <c:v>24.625</c:v>
                </c:pt>
                <c:pt idx="216">
                  <c:v>24.25</c:v>
                </c:pt>
                <c:pt idx="217">
                  <c:v>24.3125</c:v>
                </c:pt>
                <c:pt idx="218">
                  <c:v>26</c:v>
                </c:pt>
                <c:pt idx="219">
                  <c:v>27.5625</c:v>
                </c:pt>
                <c:pt idx="220">
                  <c:v>26.5625</c:v>
                </c:pt>
                <c:pt idx="221">
                  <c:v>27.75</c:v>
                </c:pt>
                <c:pt idx="222">
                  <c:v>26.6875</c:v>
                </c:pt>
                <c:pt idx="223">
                  <c:v>25.0625</c:v>
                </c:pt>
                <c:pt idx="224">
                  <c:v>24.9375</c:v>
                </c:pt>
                <c:pt idx="225">
                  <c:v>26.4375</c:v>
                </c:pt>
                <c:pt idx="226">
                  <c:v>26.25</c:v>
                </c:pt>
                <c:pt idx="227">
                  <c:v>26.75</c:v>
                </c:pt>
                <c:pt idx="228">
                  <c:v>27.1875</c:v>
                </c:pt>
                <c:pt idx="229">
                  <c:v>28.5625</c:v>
                </c:pt>
                <c:pt idx="230">
                  <c:v>28.25</c:v>
                </c:pt>
                <c:pt idx="231">
                  <c:v>27.125</c:v>
                </c:pt>
                <c:pt idx="232">
                  <c:v>25.6875</c:v>
                </c:pt>
                <c:pt idx="233">
                  <c:v>23.1875</c:v>
                </c:pt>
                <c:pt idx="234">
                  <c:v>22.375</c:v>
                </c:pt>
                <c:pt idx="235">
                  <c:v>22</c:v>
                </c:pt>
                <c:pt idx="236">
                  <c:v>22.125</c:v>
                </c:pt>
                <c:pt idx="237">
                  <c:v>22.125</c:v>
                </c:pt>
                <c:pt idx="238">
                  <c:v>20.1875</c:v>
                </c:pt>
                <c:pt idx="239">
                  <c:v>22.5625</c:v>
                </c:pt>
                <c:pt idx="240">
                  <c:v>23</c:v>
                </c:pt>
                <c:pt idx="241">
                  <c:v>24.6875</c:v>
                </c:pt>
                <c:pt idx="242">
                  <c:v>24.875</c:v>
                </c:pt>
                <c:pt idx="243">
                  <c:v>22.75</c:v>
                </c:pt>
                <c:pt idx="244">
                  <c:v>22.609400000000001</c:v>
                </c:pt>
                <c:pt idx="245">
                  <c:v>20.5</c:v>
                </c:pt>
                <c:pt idx="246">
                  <c:v>20.875</c:v>
                </c:pt>
                <c:pt idx="247">
                  <c:v>23.3125</c:v>
                </c:pt>
                <c:pt idx="248">
                  <c:v>21.8125</c:v>
                </c:pt>
                <c:pt idx="249">
                  <c:v>19.8125</c:v>
                </c:pt>
                <c:pt idx="250">
                  <c:v>17.375</c:v>
                </c:pt>
                <c:pt idx="251">
                  <c:v>17.375</c:v>
                </c:pt>
                <c:pt idx="252">
                  <c:v>18.125</c:v>
                </c:pt>
                <c:pt idx="253">
                  <c:v>17.3125</c:v>
                </c:pt>
                <c:pt idx="254">
                  <c:v>19.375</c:v>
                </c:pt>
                <c:pt idx="255">
                  <c:v>22.0625</c:v>
                </c:pt>
                <c:pt idx="256">
                  <c:v>20.375</c:v>
                </c:pt>
                <c:pt idx="257">
                  <c:v>19.625</c:v>
                </c:pt>
                <c:pt idx="258">
                  <c:v>17.1875</c:v>
                </c:pt>
                <c:pt idx="259">
                  <c:v>17</c:v>
                </c:pt>
                <c:pt idx="260">
                  <c:v>16.25</c:v>
                </c:pt>
                <c:pt idx="261">
                  <c:v>15.1875</c:v>
                </c:pt>
                <c:pt idx="262">
                  <c:v>13.5625</c:v>
                </c:pt>
                <c:pt idx="263">
                  <c:v>14.3125</c:v>
                </c:pt>
                <c:pt idx="264">
                  <c:v>13.5625</c:v>
                </c:pt>
                <c:pt idx="265">
                  <c:v>13.1875</c:v>
                </c:pt>
                <c:pt idx="266">
                  <c:v>13.8125</c:v>
                </c:pt>
                <c:pt idx="267">
                  <c:v>14.5625</c:v>
                </c:pt>
                <c:pt idx="268">
                  <c:v>14.4375</c:v>
                </c:pt>
                <c:pt idx="269">
                  <c:v>15.5</c:v>
                </c:pt>
                <c:pt idx="270">
                  <c:v>8.0625</c:v>
                </c:pt>
                <c:pt idx="271">
                  <c:v>8</c:v>
                </c:pt>
                <c:pt idx="272">
                  <c:v>8.4062000000000001</c:v>
                </c:pt>
                <c:pt idx="273">
                  <c:v>7.5625</c:v>
                </c:pt>
                <c:pt idx="274">
                  <c:v>6.5312000000000001</c:v>
                </c:pt>
                <c:pt idx="275">
                  <c:v>5.9687999999999999</c:v>
                </c:pt>
                <c:pt idx="276">
                  <c:v>6.5625</c:v>
                </c:pt>
                <c:pt idx="277">
                  <c:v>6.0937999999999999</c:v>
                </c:pt>
                <c:pt idx="278">
                  <c:v>6.48</c:v>
                </c:pt>
                <c:pt idx="279">
                  <c:v>7.07</c:v>
                </c:pt>
                <c:pt idx="280">
                  <c:v>7.1</c:v>
                </c:pt>
                <c:pt idx="281">
                  <c:v>7.07</c:v>
                </c:pt>
                <c:pt idx="282">
                  <c:v>6.49</c:v>
                </c:pt>
                <c:pt idx="283">
                  <c:v>6.3</c:v>
                </c:pt>
                <c:pt idx="284">
                  <c:v>6.83</c:v>
                </c:pt>
                <c:pt idx="285">
                  <c:v>7.7</c:v>
                </c:pt>
                <c:pt idx="286">
                  <c:v>8.26</c:v>
                </c:pt>
                <c:pt idx="287">
                  <c:v>7.43</c:v>
                </c:pt>
                <c:pt idx="288">
                  <c:v>6.94</c:v>
                </c:pt>
                <c:pt idx="289">
                  <c:v>7.29</c:v>
                </c:pt>
                <c:pt idx="290">
                  <c:v>7.06</c:v>
                </c:pt>
                <c:pt idx="291">
                  <c:v>7.39</c:v>
                </c:pt>
                <c:pt idx="292">
                  <c:v>8.01</c:v>
                </c:pt>
                <c:pt idx="293">
                  <c:v>8.49</c:v>
                </c:pt>
                <c:pt idx="294">
                  <c:v>9.75</c:v>
                </c:pt>
                <c:pt idx="295">
                  <c:v>8.24</c:v>
                </c:pt>
                <c:pt idx="296">
                  <c:v>8.39</c:v>
                </c:pt>
                <c:pt idx="297">
                  <c:v>8.27</c:v>
                </c:pt>
                <c:pt idx="298">
                  <c:v>8.1999999999999993</c:v>
                </c:pt>
                <c:pt idx="299">
                  <c:v>7.79</c:v>
                </c:pt>
                <c:pt idx="300">
                  <c:v>7.5</c:v>
                </c:pt>
                <c:pt idx="301">
                  <c:v>7.73</c:v>
                </c:pt>
                <c:pt idx="302">
                  <c:v>7.1</c:v>
                </c:pt>
                <c:pt idx="303">
                  <c:v>6.86</c:v>
                </c:pt>
                <c:pt idx="304">
                  <c:v>7.11</c:v>
                </c:pt>
                <c:pt idx="305">
                  <c:v>7.05</c:v>
                </c:pt>
                <c:pt idx="306">
                  <c:v>5.05</c:v>
                </c:pt>
                <c:pt idx="307">
                  <c:v>5.94</c:v>
                </c:pt>
                <c:pt idx="308">
                  <c:v>6.51</c:v>
                </c:pt>
                <c:pt idx="309">
                  <c:v>6.37</c:v>
                </c:pt>
                <c:pt idx="310">
                  <c:v>6.23</c:v>
                </c:pt>
                <c:pt idx="311">
                  <c:v>6.25</c:v>
                </c:pt>
                <c:pt idx="312">
                  <c:v>6.03</c:v>
                </c:pt>
                <c:pt idx="313">
                  <c:v>5.7</c:v>
                </c:pt>
                <c:pt idx="314">
                  <c:v>5.63</c:v>
                </c:pt>
                <c:pt idx="315">
                  <c:v>6.19</c:v>
                </c:pt>
                <c:pt idx="316">
                  <c:v>6.25</c:v>
                </c:pt>
                <c:pt idx="317">
                  <c:v>6.12</c:v>
                </c:pt>
                <c:pt idx="318">
                  <c:v>5.99</c:v>
                </c:pt>
                <c:pt idx="319">
                  <c:v>6.26</c:v>
                </c:pt>
                <c:pt idx="320">
                  <c:v>6.03</c:v>
                </c:pt>
                <c:pt idx="321">
                  <c:v>5.83</c:v>
                </c:pt>
                <c:pt idx="322">
                  <c:v>5.94</c:v>
                </c:pt>
                <c:pt idx="323">
                  <c:v>5.75</c:v>
                </c:pt>
                <c:pt idx="324">
                  <c:v>5.5</c:v>
                </c:pt>
                <c:pt idx="325">
                  <c:v>5.14</c:v>
                </c:pt>
                <c:pt idx="326">
                  <c:v>4.3499999999999996</c:v>
                </c:pt>
                <c:pt idx="327">
                  <c:v>4.34</c:v>
                </c:pt>
                <c:pt idx="328">
                  <c:v>4.1500000000000004</c:v>
                </c:pt>
                <c:pt idx="329">
                  <c:v>4.5199999999999996</c:v>
                </c:pt>
                <c:pt idx="330">
                  <c:v>4.58</c:v>
                </c:pt>
                <c:pt idx="331">
                  <c:v>5.23</c:v>
                </c:pt>
                <c:pt idx="332">
                  <c:v>5.19</c:v>
                </c:pt>
                <c:pt idx="333">
                  <c:v>6.02</c:v>
                </c:pt>
                <c:pt idx="334">
                  <c:v>6.13</c:v>
                </c:pt>
                <c:pt idx="335">
                  <c:v>6.07</c:v>
                </c:pt>
                <c:pt idx="336">
                  <c:v>6.19</c:v>
                </c:pt>
                <c:pt idx="337">
                  <c:v>6.14</c:v>
                </c:pt>
                <c:pt idx="338">
                  <c:v>5.86</c:v>
                </c:pt>
                <c:pt idx="339">
                  <c:v>5.43</c:v>
                </c:pt>
                <c:pt idx="340">
                  <c:v>5.87</c:v>
                </c:pt>
                <c:pt idx="341">
                  <c:v>5.4</c:v>
                </c:pt>
                <c:pt idx="342">
                  <c:v>5.72</c:v>
                </c:pt>
                <c:pt idx="343">
                  <c:v>6</c:v>
                </c:pt>
                <c:pt idx="344">
                  <c:v>5.93</c:v>
                </c:pt>
                <c:pt idx="345">
                  <c:v>5.61</c:v>
                </c:pt>
                <c:pt idx="346">
                  <c:v>5.4</c:v>
                </c:pt>
                <c:pt idx="347">
                  <c:v>5.23</c:v>
                </c:pt>
                <c:pt idx="348">
                  <c:v>5.38</c:v>
                </c:pt>
                <c:pt idx="349">
                  <c:v>5.37</c:v>
                </c:pt>
                <c:pt idx="350">
                  <c:v>5.0599999999999996</c:v>
                </c:pt>
                <c:pt idx="351">
                  <c:v>5.12</c:v>
                </c:pt>
                <c:pt idx="352">
                  <c:v>5.0599999999999996</c:v>
                </c:pt>
                <c:pt idx="353">
                  <c:v>5.18</c:v>
                </c:pt>
                <c:pt idx="354">
                  <c:v>5.21</c:v>
                </c:pt>
                <c:pt idx="355">
                  <c:v>5.15</c:v>
                </c:pt>
                <c:pt idx="356">
                  <c:v>5.37</c:v>
                </c:pt>
                <c:pt idx="357">
                  <c:v>5.27</c:v>
                </c:pt>
                <c:pt idx="358">
                  <c:v>5.35</c:v>
                </c:pt>
                <c:pt idx="359">
                  <c:v>5.36</c:v>
                </c:pt>
                <c:pt idx="360">
                  <c:v>5.24</c:v>
                </c:pt>
                <c:pt idx="361">
                  <c:v>5.21</c:v>
                </c:pt>
                <c:pt idx="362">
                  <c:v>5.13</c:v>
                </c:pt>
                <c:pt idx="363">
                  <c:v>4.82</c:v>
                </c:pt>
                <c:pt idx="364">
                  <c:v>4.28</c:v>
                </c:pt>
                <c:pt idx="365">
                  <c:v>4.5</c:v>
                </c:pt>
                <c:pt idx="366">
                  <c:v>4.3899999999999997</c:v>
                </c:pt>
                <c:pt idx="367">
                  <c:v>4.2</c:v>
                </c:pt>
                <c:pt idx="368">
                  <c:v>4.04</c:v>
                </c:pt>
                <c:pt idx="369">
                  <c:v>4.1399999999999997</c:v>
                </c:pt>
                <c:pt idx="370">
                  <c:v>4.07</c:v>
                </c:pt>
                <c:pt idx="371">
                  <c:v>3.9</c:v>
                </c:pt>
                <c:pt idx="372">
                  <c:v>3.72</c:v>
                </c:pt>
                <c:pt idx="373">
                  <c:v>3.69</c:v>
                </c:pt>
                <c:pt idx="374">
                  <c:v>3.94</c:v>
                </c:pt>
                <c:pt idx="375">
                  <c:v>3.79</c:v>
                </c:pt>
                <c:pt idx="376">
                  <c:v>3.58</c:v>
                </c:pt>
                <c:pt idx="377">
                  <c:v>3.68</c:v>
                </c:pt>
                <c:pt idx="378">
                  <c:v>3.66</c:v>
                </c:pt>
                <c:pt idx="379">
                  <c:v>3.58</c:v>
                </c:pt>
                <c:pt idx="380">
                  <c:v>3.56</c:v>
                </c:pt>
                <c:pt idx="381">
                  <c:v>3.5</c:v>
                </c:pt>
                <c:pt idx="382">
                  <c:v>3</c:v>
                </c:pt>
                <c:pt idx="383">
                  <c:v>2.73</c:v>
                </c:pt>
                <c:pt idx="384">
                  <c:v>2.84</c:v>
                </c:pt>
                <c:pt idx="385">
                  <c:v>2.4</c:v>
                </c:pt>
                <c:pt idx="386">
                  <c:v>2.41</c:v>
                </c:pt>
                <c:pt idx="387">
                  <c:v>2.5099999999999998</c:v>
                </c:pt>
                <c:pt idx="388">
                  <c:v>2.15</c:v>
                </c:pt>
                <c:pt idx="389">
                  <c:v>1.77</c:v>
                </c:pt>
                <c:pt idx="390">
                  <c:v>1.89</c:v>
                </c:pt>
                <c:pt idx="391">
                  <c:v>1.8</c:v>
                </c:pt>
                <c:pt idx="392">
                  <c:v>1.63</c:v>
                </c:pt>
                <c:pt idx="393">
                  <c:v>1.54</c:v>
                </c:pt>
                <c:pt idx="394">
                  <c:v>1.46</c:v>
                </c:pt>
                <c:pt idx="395">
                  <c:v>1.48</c:v>
                </c:pt>
                <c:pt idx="396">
                  <c:v>1.49</c:v>
                </c:pt>
                <c:pt idx="397">
                  <c:v>1.54</c:v>
                </c:pt>
                <c:pt idx="398">
                  <c:v>1.55</c:v>
                </c:pt>
                <c:pt idx="399">
                  <c:v>1.55</c:v>
                </c:pt>
                <c:pt idx="400">
                  <c:v>1.49</c:v>
                </c:pt>
                <c:pt idx="401">
                  <c:v>1.45</c:v>
                </c:pt>
                <c:pt idx="402">
                  <c:v>1.51</c:v>
                </c:pt>
                <c:pt idx="403">
                  <c:v>2.09</c:v>
                </c:pt>
                <c:pt idx="404">
                  <c:v>2.44</c:v>
                </c:pt>
                <c:pt idx="405">
                  <c:v>2.54</c:v>
                </c:pt>
                <c:pt idx="406">
                  <c:v>2.71</c:v>
                </c:pt>
                <c:pt idx="407">
                  <c:v>2.59</c:v>
                </c:pt>
                <c:pt idx="408">
                  <c:v>2.2000000000000002</c:v>
                </c:pt>
                <c:pt idx="409">
                  <c:v>2.39</c:v>
                </c:pt>
                <c:pt idx="410">
                  <c:v>2.39</c:v>
                </c:pt>
                <c:pt idx="411">
                  <c:v>2.4</c:v>
                </c:pt>
                <c:pt idx="412">
                  <c:v>2.42</c:v>
                </c:pt>
                <c:pt idx="413">
                  <c:v>2.44</c:v>
                </c:pt>
                <c:pt idx="414">
                  <c:v>2.73</c:v>
                </c:pt>
                <c:pt idx="415">
                  <c:v>2.52</c:v>
                </c:pt>
                <c:pt idx="416">
                  <c:v>2.31</c:v>
                </c:pt>
                <c:pt idx="417">
                  <c:v>2.46</c:v>
                </c:pt>
                <c:pt idx="418">
                  <c:v>2.38</c:v>
                </c:pt>
                <c:pt idx="419">
                  <c:v>2.3199999999999998</c:v>
                </c:pt>
                <c:pt idx="420">
                  <c:v>2.37</c:v>
                </c:pt>
                <c:pt idx="421">
                  <c:v>2.3199999999999998</c:v>
                </c:pt>
                <c:pt idx="422">
                  <c:v>2.2999999999999998</c:v>
                </c:pt>
                <c:pt idx="423">
                  <c:v>2.27</c:v>
                </c:pt>
                <c:pt idx="424">
                  <c:v>2.65</c:v>
                </c:pt>
                <c:pt idx="425">
                  <c:v>2.68</c:v>
                </c:pt>
                <c:pt idx="426">
                  <c:v>2.54</c:v>
                </c:pt>
                <c:pt idx="427">
                  <c:v>2.69</c:v>
                </c:pt>
                <c:pt idx="428">
                  <c:v>2.9</c:v>
                </c:pt>
                <c:pt idx="429">
                  <c:v>3.43</c:v>
                </c:pt>
                <c:pt idx="430">
                  <c:v>3.87</c:v>
                </c:pt>
                <c:pt idx="431">
                  <c:v>3.45</c:v>
                </c:pt>
                <c:pt idx="432">
                  <c:v>3.2</c:v>
                </c:pt>
                <c:pt idx="433">
                  <c:v>3.46</c:v>
                </c:pt>
                <c:pt idx="434">
                  <c:v>3.75</c:v>
                </c:pt>
                <c:pt idx="435">
                  <c:v>3.62</c:v>
                </c:pt>
                <c:pt idx="436">
                  <c:v>3.41</c:v>
                </c:pt>
                <c:pt idx="437">
                  <c:v>3.66</c:v>
                </c:pt>
                <c:pt idx="438">
                  <c:v>3.49</c:v>
                </c:pt>
                <c:pt idx="439">
                  <c:v>3.31</c:v>
                </c:pt>
                <c:pt idx="440">
                  <c:v>3.7</c:v>
                </c:pt>
                <c:pt idx="441">
                  <c:v>3.63</c:v>
                </c:pt>
                <c:pt idx="442">
                  <c:v>3.72</c:v>
                </c:pt>
                <c:pt idx="443">
                  <c:v>3.72</c:v>
                </c:pt>
                <c:pt idx="444">
                  <c:v>3.64</c:v>
                </c:pt>
                <c:pt idx="445">
                  <c:v>3.7</c:v>
                </c:pt>
                <c:pt idx="446">
                  <c:v>3.76</c:v>
                </c:pt>
                <c:pt idx="447">
                  <c:v>3.62</c:v>
                </c:pt>
                <c:pt idx="448">
                  <c:v>3.47</c:v>
                </c:pt>
                <c:pt idx="449">
                  <c:v>3.17</c:v>
                </c:pt>
                <c:pt idx="450">
                  <c:v>3.19</c:v>
                </c:pt>
                <c:pt idx="451">
                  <c:v>3.32</c:v>
                </c:pt>
                <c:pt idx="452">
                  <c:v>3.46</c:v>
                </c:pt>
                <c:pt idx="453">
                  <c:v>3.47</c:v>
                </c:pt>
                <c:pt idx="454">
                  <c:v>3.63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90B-409B-9500-4417002EEA31}"/>
            </c:ext>
          </c:extLst>
        </c:ser>
        <c:ser>
          <c:idx val="1"/>
          <c:order val="1"/>
          <c:tx>
            <c:strRef>
              <c:f>'Page 442'!$C$4</c:f>
              <c:strCache>
                <c:ptCount val="1"/>
                <c:pt idx="0">
                  <c:v>3Com price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'Page 442'!$A$5:$A$459</c:f>
              <c:strCache>
                <c:ptCount val="455"/>
                <c:pt idx="0">
                  <c:v>2-Mar-00</c:v>
                </c:pt>
                <c:pt idx="1">
                  <c:v>3-Mar-00</c:v>
                </c:pt>
                <c:pt idx="2">
                  <c:v>6-Mar-00</c:v>
                </c:pt>
                <c:pt idx="3">
                  <c:v>7-Mar-00</c:v>
                </c:pt>
                <c:pt idx="4">
                  <c:v>8-Mar-00</c:v>
                </c:pt>
                <c:pt idx="5">
                  <c:v>9-Mar-00</c:v>
                </c:pt>
                <c:pt idx="6">
                  <c:v>10-Mar-00</c:v>
                </c:pt>
                <c:pt idx="7">
                  <c:v>13-Mar-00</c:v>
                </c:pt>
                <c:pt idx="8">
                  <c:v>14-Mar-00</c:v>
                </c:pt>
                <c:pt idx="9">
                  <c:v>15-Mar-00</c:v>
                </c:pt>
                <c:pt idx="10">
                  <c:v>16-Mar-00</c:v>
                </c:pt>
                <c:pt idx="11">
                  <c:v>17-Mar-00</c:v>
                </c:pt>
                <c:pt idx="12">
                  <c:v>20-Mar-00</c:v>
                </c:pt>
                <c:pt idx="13">
                  <c:v>21-Mar-00</c:v>
                </c:pt>
                <c:pt idx="14">
                  <c:v>22-Mar-00</c:v>
                </c:pt>
                <c:pt idx="15">
                  <c:v>23-Mar-00</c:v>
                </c:pt>
                <c:pt idx="16">
                  <c:v>24-Mar-00</c:v>
                </c:pt>
                <c:pt idx="17">
                  <c:v>27-Mar-00</c:v>
                </c:pt>
                <c:pt idx="18">
                  <c:v>28-Mar-00</c:v>
                </c:pt>
                <c:pt idx="19">
                  <c:v>29-Mar-00</c:v>
                </c:pt>
                <c:pt idx="20">
                  <c:v>30-Mar-00</c:v>
                </c:pt>
                <c:pt idx="21">
                  <c:v>31-Mar-00</c:v>
                </c:pt>
                <c:pt idx="22">
                  <c:v>3-Apr-00</c:v>
                </c:pt>
                <c:pt idx="23">
                  <c:v>4-Apr-00</c:v>
                </c:pt>
                <c:pt idx="24">
                  <c:v>5-Apr-00</c:v>
                </c:pt>
                <c:pt idx="25">
                  <c:v>6-Apr-00</c:v>
                </c:pt>
                <c:pt idx="26">
                  <c:v>7-Apr-00</c:v>
                </c:pt>
                <c:pt idx="27">
                  <c:v>10-Apr-00</c:v>
                </c:pt>
                <c:pt idx="28">
                  <c:v>11-Apr-00</c:v>
                </c:pt>
                <c:pt idx="29">
                  <c:v>12-Apr-00</c:v>
                </c:pt>
                <c:pt idx="30">
                  <c:v>13-Apr-00</c:v>
                </c:pt>
                <c:pt idx="31">
                  <c:v>14-Apr-00</c:v>
                </c:pt>
                <c:pt idx="32">
                  <c:v>17-Apr-00</c:v>
                </c:pt>
                <c:pt idx="33">
                  <c:v>18-Apr-00</c:v>
                </c:pt>
                <c:pt idx="34">
                  <c:v>19-Apr-00</c:v>
                </c:pt>
                <c:pt idx="35">
                  <c:v>20-Apr-00</c:v>
                </c:pt>
                <c:pt idx="36">
                  <c:v>24-Apr-00</c:v>
                </c:pt>
                <c:pt idx="37">
                  <c:v>25-Apr-00</c:v>
                </c:pt>
                <c:pt idx="38">
                  <c:v>26-Apr-00</c:v>
                </c:pt>
                <c:pt idx="39">
                  <c:v>27-Apr-00</c:v>
                </c:pt>
                <c:pt idx="40">
                  <c:v>28-Apr-00</c:v>
                </c:pt>
                <c:pt idx="41">
                  <c:v>1-May-00</c:v>
                </c:pt>
                <c:pt idx="42">
                  <c:v>2-May-00</c:v>
                </c:pt>
                <c:pt idx="43">
                  <c:v>3-May-00</c:v>
                </c:pt>
                <c:pt idx="44">
                  <c:v>4-May-00</c:v>
                </c:pt>
                <c:pt idx="45">
                  <c:v>5-May-00</c:v>
                </c:pt>
                <c:pt idx="46">
                  <c:v>8-May-00</c:v>
                </c:pt>
                <c:pt idx="47">
                  <c:v>9-May-00</c:v>
                </c:pt>
                <c:pt idx="48">
                  <c:v>10-May-00</c:v>
                </c:pt>
                <c:pt idx="49">
                  <c:v>11-May-00</c:v>
                </c:pt>
                <c:pt idx="50">
                  <c:v>12-May-00</c:v>
                </c:pt>
                <c:pt idx="51">
                  <c:v>15-May-00</c:v>
                </c:pt>
                <c:pt idx="52">
                  <c:v>16-May-00</c:v>
                </c:pt>
                <c:pt idx="53">
                  <c:v>17-May-00</c:v>
                </c:pt>
                <c:pt idx="54">
                  <c:v>18-May-00</c:v>
                </c:pt>
                <c:pt idx="55">
                  <c:v>19-May-00</c:v>
                </c:pt>
                <c:pt idx="56">
                  <c:v>22-May-00</c:v>
                </c:pt>
                <c:pt idx="57">
                  <c:v>23-May-00</c:v>
                </c:pt>
                <c:pt idx="58">
                  <c:v>24-May-00</c:v>
                </c:pt>
                <c:pt idx="59">
                  <c:v>25-May-00</c:v>
                </c:pt>
                <c:pt idx="60">
                  <c:v>26-May-00</c:v>
                </c:pt>
                <c:pt idx="61">
                  <c:v>30-May-00</c:v>
                </c:pt>
                <c:pt idx="62">
                  <c:v>31-May-00</c:v>
                </c:pt>
                <c:pt idx="63">
                  <c:v>1-Jun-00</c:v>
                </c:pt>
                <c:pt idx="64">
                  <c:v>2-Jun-00</c:v>
                </c:pt>
                <c:pt idx="65">
                  <c:v>5-Jun-00</c:v>
                </c:pt>
                <c:pt idx="66">
                  <c:v>6-Jun-00</c:v>
                </c:pt>
                <c:pt idx="67">
                  <c:v>7-Jun-00</c:v>
                </c:pt>
                <c:pt idx="68">
                  <c:v>8-Jun-00</c:v>
                </c:pt>
                <c:pt idx="69">
                  <c:v>9-Jun-00</c:v>
                </c:pt>
                <c:pt idx="70">
                  <c:v>12-Jun-00</c:v>
                </c:pt>
                <c:pt idx="71">
                  <c:v>13-Jun-00</c:v>
                </c:pt>
                <c:pt idx="72">
                  <c:v>14-Jun-00</c:v>
                </c:pt>
                <c:pt idx="73">
                  <c:v>15-Jun-00</c:v>
                </c:pt>
                <c:pt idx="74">
                  <c:v>16-Jun-00</c:v>
                </c:pt>
                <c:pt idx="75">
                  <c:v>19-Jun-00</c:v>
                </c:pt>
                <c:pt idx="76">
                  <c:v>20-Jun-00</c:v>
                </c:pt>
                <c:pt idx="77">
                  <c:v>21-Jun-00</c:v>
                </c:pt>
                <c:pt idx="78">
                  <c:v>22-Jun-00</c:v>
                </c:pt>
                <c:pt idx="79">
                  <c:v>23-Jun-00</c:v>
                </c:pt>
                <c:pt idx="80">
                  <c:v>26-Jun-00</c:v>
                </c:pt>
                <c:pt idx="81">
                  <c:v>27-Jun-00</c:v>
                </c:pt>
                <c:pt idx="82">
                  <c:v>28-Jun-00</c:v>
                </c:pt>
                <c:pt idx="83">
                  <c:v>29-Jun-00</c:v>
                </c:pt>
                <c:pt idx="84">
                  <c:v>30-Jun-00</c:v>
                </c:pt>
                <c:pt idx="85">
                  <c:v>3-Jul-00</c:v>
                </c:pt>
                <c:pt idx="86">
                  <c:v>5-Jul-00</c:v>
                </c:pt>
                <c:pt idx="87">
                  <c:v>6-Jul-00</c:v>
                </c:pt>
                <c:pt idx="88">
                  <c:v>7-Jul-00</c:v>
                </c:pt>
                <c:pt idx="89">
                  <c:v>10-Jul-00</c:v>
                </c:pt>
                <c:pt idx="90">
                  <c:v>11-Jul-00</c:v>
                </c:pt>
                <c:pt idx="91">
                  <c:v>12-Jul-00</c:v>
                </c:pt>
                <c:pt idx="92">
                  <c:v>13-Jul-00</c:v>
                </c:pt>
                <c:pt idx="93">
                  <c:v>14-Jul-00</c:v>
                </c:pt>
                <c:pt idx="94">
                  <c:v>17-Jul-00</c:v>
                </c:pt>
                <c:pt idx="95">
                  <c:v>18-Jul-00</c:v>
                </c:pt>
                <c:pt idx="96">
                  <c:v>19-Jul-00</c:v>
                </c:pt>
                <c:pt idx="97">
                  <c:v>20-Jul-00</c:v>
                </c:pt>
                <c:pt idx="98">
                  <c:v>21-Jul-00</c:v>
                </c:pt>
                <c:pt idx="99">
                  <c:v>24-Jul-00</c:v>
                </c:pt>
                <c:pt idx="100">
                  <c:v>25-Jul-00</c:v>
                </c:pt>
                <c:pt idx="101">
                  <c:v>26-Jul-00</c:v>
                </c:pt>
                <c:pt idx="102">
                  <c:v>27-Jul-00</c:v>
                </c:pt>
                <c:pt idx="103">
                  <c:v>28-Jul-00</c:v>
                </c:pt>
                <c:pt idx="104">
                  <c:v>31-Jul-00</c:v>
                </c:pt>
                <c:pt idx="105">
                  <c:v>1-Aug-00</c:v>
                </c:pt>
                <c:pt idx="106">
                  <c:v>2-Aug-00</c:v>
                </c:pt>
                <c:pt idx="107">
                  <c:v>3-Aug-00</c:v>
                </c:pt>
                <c:pt idx="108">
                  <c:v>4-Aug-00</c:v>
                </c:pt>
                <c:pt idx="109">
                  <c:v>7-Aug-00</c:v>
                </c:pt>
                <c:pt idx="110">
                  <c:v>8-Aug-00</c:v>
                </c:pt>
                <c:pt idx="111">
                  <c:v>9-Aug-00</c:v>
                </c:pt>
                <c:pt idx="112">
                  <c:v>10-Aug-00</c:v>
                </c:pt>
                <c:pt idx="113">
                  <c:v>11-Aug-00</c:v>
                </c:pt>
                <c:pt idx="114">
                  <c:v>14-Aug-00</c:v>
                </c:pt>
                <c:pt idx="115">
                  <c:v>15-Aug-00</c:v>
                </c:pt>
                <c:pt idx="116">
                  <c:v>16-Aug-00</c:v>
                </c:pt>
                <c:pt idx="117">
                  <c:v>17-Aug-00</c:v>
                </c:pt>
                <c:pt idx="118">
                  <c:v>18-Aug-00</c:v>
                </c:pt>
                <c:pt idx="119">
                  <c:v>21-Aug-00</c:v>
                </c:pt>
                <c:pt idx="120">
                  <c:v>22-Aug-00</c:v>
                </c:pt>
                <c:pt idx="121">
                  <c:v>23-Aug-00</c:v>
                </c:pt>
                <c:pt idx="122">
                  <c:v>24-Aug-00</c:v>
                </c:pt>
                <c:pt idx="123">
                  <c:v>25-Aug-00</c:v>
                </c:pt>
                <c:pt idx="124">
                  <c:v>28-Aug-00</c:v>
                </c:pt>
                <c:pt idx="125">
                  <c:v>29-Aug-00</c:v>
                </c:pt>
                <c:pt idx="126">
                  <c:v>30-Aug-00</c:v>
                </c:pt>
                <c:pt idx="127">
                  <c:v>31-Aug-00</c:v>
                </c:pt>
                <c:pt idx="128">
                  <c:v>1-Sep-00</c:v>
                </c:pt>
                <c:pt idx="129">
                  <c:v>5-Sep-00</c:v>
                </c:pt>
                <c:pt idx="130">
                  <c:v>6-Sep-00</c:v>
                </c:pt>
                <c:pt idx="131">
                  <c:v>7-Sep-00</c:v>
                </c:pt>
                <c:pt idx="132">
                  <c:v>8-Sep-00</c:v>
                </c:pt>
                <c:pt idx="133">
                  <c:v>11-Sep-00</c:v>
                </c:pt>
                <c:pt idx="134">
                  <c:v>12-Sep-00</c:v>
                </c:pt>
                <c:pt idx="135">
                  <c:v>13-Sep-00</c:v>
                </c:pt>
                <c:pt idx="136">
                  <c:v>14-Sep-00</c:v>
                </c:pt>
                <c:pt idx="137">
                  <c:v>15-Sep-00</c:v>
                </c:pt>
                <c:pt idx="138">
                  <c:v>18-Sep-00</c:v>
                </c:pt>
                <c:pt idx="139">
                  <c:v>19-Sep-00</c:v>
                </c:pt>
                <c:pt idx="140">
                  <c:v>20-Sep-00</c:v>
                </c:pt>
                <c:pt idx="141">
                  <c:v>21-Sep-00</c:v>
                </c:pt>
                <c:pt idx="142">
                  <c:v>22-Sep-00</c:v>
                </c:pt>
                <c:pt idx="143">
                  <c:v>25-Sep-00</c:v>
                </c:pt>
                <c:pt idx="144">
                  <c:v>26-Sep-00</c:v>
                </c:pt>
                <c:pt idx="145">
                  <c:v>27-Sep-00</c:v>
                </c:pt>
                <c:pt idx="146">
                  <c:v>28-Sep-00</c:v>
                </c:pt>
                <c:pt idx="147">
                  <c:v>29-Sep-00</c:v>
                </c:pt>
                <c:pt idx="148">
                  <c:v>2-Oct-00</c:v>
                </c:pt>
                <c:pt idx="149">
                  <c:v>3-Oct-00</c:v>
                </c:pt>
                <c:pt idx="150">
                  <c:v>4-Oct-00</c:v>
                </c:pt>
                <c:pt idx="151">
                  <c:v>5-Oct-00</c:v>
                </c:pt>
                <c:pt idx="152">
                  <c:v>6-Oct-00</c:v>
                </c:pt>
                <c:pt idx="153">
                  <c:v>9-Oct-00</c:v>
                </c:pt>
                <c:pt idx="154">
                  <c:v>10-Oct-00</c:v>
                </c:pt>
                <c:pt idx="155">
                  <c:v>11-Oct-00</c:v>
                </c:pt>
                <c:pt idx="156">
                  <c:v>12-Oct-00</c:v>
                </c:pt>
                <c:pt idx="157">
                  <c:v>13-Oct-00</c:v>
                </c:pt>
                <c:pt idx="158">
                  <c:v>16-Oct-00</c:v>
                </c:pt>
                <c:pt idx="159">
                  <c:v>17-Oct-00</c:v>
                </c:pt>
                <c:pt idx="160">
                  <c:v>18-Oct-00</c:v>
                </c:pt>
                <c:pt idx="161">
                  <c:v>19-Oct-00</c:v>
                </c:pt>
                <c:pt idx="162">
                  <c:v>20-Oct-00</c:v>
                </c:pt>
                <c:pt idx="163">
                  <c:v>23-Oct-00</c:v>
                </c:pt>
                <c:pt idx="164">
                  <c:v>24-Oct-00</c:v>
                </c:pt>
                <c:pt idx="165">
                  <c:v>25-Oct-00</c:v>
                </c:pt>
                <c:pt idx="166">
                  <c:v>26-Oct-00</c:v>
                </c:pt>
                <c:pt idx="167">
                  <c:v>27-Oct-00</c:v>
                </c:pt>
                <c:pt idx="168">
                  <c:v>30-Oct-00</c:v>
                </c:pt>
                <c:pt idx="169">
                  <c:v>31-Oct-00</c:v>
                </c:pt>
                <c:pt idx="170">
                  <c:v>1-Nov-00</c:v>
                </c:pt>
                <c:pt idx="171">
                  <c:v>2-Nov-00</c:v>
                </c:pt>
                <c:pt idx="172">
                  <c:v>3-Nov-00</c:v>
                </c:pt>
                <c:pt idx="173">
                  <c:v>6-Nov-00</c:v>
                </c:pt>
                <c:pt idx="174">
                  <c:v>7-Nov-00</c:v>
                </c:pt>
                <c:pt idx="175">
                  <c:v>8-Nov-00</c:v>
                </c:pt>
                <c:pt idx="176">
                  <c:v>9-Nov-00</c:v>
                </c:pt>
                <c:pt idx="177">
                  <c:v>10-Nov-00</c:v>
                </c:pt>
                <c:pt idx="178">
                  <c:v>13-Nov-00</c:v>
                </c:pt>
                <c:pt idx="179">
                  <c:v>14-Nov-00</c:v>
                </c:pt>
                <c:pt idx="180">
                  <c:v>15-Nov-00</c:v>
                </c:pt>
                <c:pt idx="181">
                  <c:v>16-Nov-00</c:v>
                </c:pt>
                <c:pt idx="182">
                  <c:v>17-Nov-00</c:v>
                </c:pt>
                <c:pt idx="183">
                  <c:v>20-Nov-00</c:v>
                </c:pt>
                <c:pt idx="184">
                  <c:v>21-Nov-00</c:v>
                </c:pt>
                <c:pt idx="185">
                  <c:v>22-Nov-00</c:v>
                </c:pt>
                <c:pt idx="186">
                  <c:v>24-Nov-00</c:v>
                </c:pt>
                <c:pt idx="187">
                  <c:v>27-Nov-00</c:v>
                </c:pt>
                <c:pt idx="188">
                  <c:v>28-Nov-00</c:v>
                </c:pt>
                <c:pt idx="189">
                  <c:v>29-Nov-00</c:v>
                </c:pt>
                <c:pt idx="190">
                  <c:v>30-Nov-00</c:v>
                </c:pt>
                <c:pt idx="191">
                  <c:v>1-Dec-00</c:v>
                </c:pt>
                <c:pt idx="192">
                  <c:v>4-Dec-00</c:v>
                </c:pt>
                <c:pt idx="193">
                  <c:v>5-Dec-00</c:v>
                </c:pt>
                <c:pt idx="194">
                  <c:v>6-Dec-00</c:v>
                </c:pt>
                <c:pt idx="195">
                  <c:v>7-Dec-00</c:v>
                </c:pt>
                <c:pt idx="196">
                  <c:v>8-Dec-00</c:v>
                </c:pt>
                <c:pt idx="197">
                  <c:v>11-Dec-00</c:v>
                </c:pt>
                <c:pt idx="198">
                  <c:v>12-Dec-00</c:v>
                </c:pt>
                <c:pt idx="199">
                  <c:v>13-Dec-00</c:v>
                </c:pt>
                <c:pt idx="200">
                  <c:v>14-Dec-00</c:v>
                </c:pt>
                <c:pt idx="201">
                  <c:v>15-Dec-00</c:v>
                </c:pt>
                <c:pt idx="202">
                  <c:v>18-Dec-00</c:v>
                </c:pt>
                <c:pt idx="203">
                  <c:v>19-Dec-00</c:v>
                </c:pt>
                <c:pt idx="204">
                  <c:v>20-Dec-00</c:v>
                </c:pt>
                <c:pt idx="205">
                  <c:v>21-Dec-00</c:v>
                </c:pt>
                <c:pt idx="206">
                  <c:v>22-Dec-00</c:v>
                </c:pt>
                <c:pt idx="207">
                  <c:v>26-Dec-00</c:v>
                </c:pt>
                <c:pt idx="208">
                  <c:v>27-Dec-00</c:v>
                </c:pt>
                <c:pt idx="209">
                  <c:v>28-Dec-00</c:v>
                </c:pt>
                <c:pt idx="210">
                  <c:v>29-Dec-00</c:v>
                </c:pt>
                <c:pt idx="211">
                  <c:v>2-Jan-01</c:v>
                </c:pt>
                <c:pt idx="212">
                  <c:v>3-Jan-01</c:v>
                </c:pt>
                <c:pt idx="213">
                  <c:v>4-Jan-01</c:v>
                </c:pt>
                <c:pt idx="214">
                  <c:v>5-Jan-01</c:v>
                </c:pt>
                <c:pt idx="215">
                  <c:v>8-Jan-01</c:v>
                </c:pt>
                <c:pt idx="216">
                  <c:v>9-Jan-01</c:v>
                </c:pt>
                <c:pt idx="217">
                  <c:v>10-Jan-01</c:v>
                </c:pt>
                <c:pt idx="218">
                  <c:v>11-Jan-01</c:v>
                </c:pt>
                <c:pt idx="219">
                  <c:v>12-Jan-01</c:v>
                </c:pt>
                <c:pt idx="220">
                  <c:v>16-Jan-01</c:v>
                </c:pt>
                <c:pt idx="221">
                  <c:v>17-Jan-01</c:v>
                </c:pt>
                <c:pt idx="222">
                  <c:v>18-Jan-01</c:v>
                </c:pt>
                <c:pt idx="223">
                  <c:v>19-Jan-01</c:v>
                </c:pt>
                <c:pt idx="224">
                  <c:v>22-Jan-01</c:v>
                </c:pt>
                <c:pt idx="225">
                  <c:v>23-Jan-01</c:v>
                </c:pt>
                <c:pt idx="226">
                  <c:v>24-Jan-01</c:v>
                </c:pt>
                <c:pt idx="227">
                  <c:v>25-Jan-01</c:v>
                </c:pt>
                <c:pt idx="228">
                  <c:v>26-Jan-01</c:v>
                </c:pt>
                <c:pt idx="229">
                  <c:v>29-Jan-01</c:v>
                </c:pt>
                <c:pt idx="230">
                  <c:v>30-Jan-01</c:v>
                </c:pt>
                <c:pt idx="231">
                  <c:v>31-Jan-01</c:v>
                </c:pt>
                <c:pt idx="232">
                  <c:v>1-Feb-01</c:v>
                </c:pt>
                <c:pt idx="233">
                  <c:v>2-Feb-01</c:v>
                </c:pt>
                <c:pt idx="234">
                  <c:v>5-Feb-01</c:v>
                </c:pt>
                <c:pt idx="235">
                  <c:v>6-Feb-01</c:v>
                </c:pt>
                <c:pt idx="236">
                  <c:v>7-Feb-01</c:v>
                </c:pt>
                <c:pt idx="237">
                  <c:v>8-Feb-01</c:v>
                </c:pt>
                <c:pt idx="238">
                  <c:v>9-Feb-01</c:v>
                </c:pt>
                <c:pt idx="239">
                  <c:v>12-Feb-01</c:v>
                </c:pt>
                <c:pt idx="240">
                  <c:v>13-Feb-01</c:v>
                </c:pt>
                <c:pt idx="241">
                  <c:v>14-Feb-01</c:v>
                </c:pt>
                <c:pt idx="242">
                  <c:v>15-Feb-01</c:v>
                </c:pt>
                <c:pt idx="243">
                  <c:v>16-Feb-01</c:v>
                </c:pt>
                <c:pt idx="244">
                  <c:v>20-Feb-01</c:v>
                </c:pt>
                <c:pt idx="245">
                  <c:v>21-Feb-01</c:v>
                </c:pt>
                <c:pt idx="246">
                  <c:v>22-Feb-01</c:v>
                </c:pt>
                <c:pt idx="247">
                  <c:v>23-Feb-01</c:v>
                </c:pt>
                <c:pt idx="248">
                  <c:v>26-Feb-01</c:v>
                </c:pt>
                <c:pt idx="249">
                  <c:v>27-Feb-01</c:v>
                </c:pt>
                <c:pt idx="250">
                  <c:v>28-Feb-01</c:v>
                </c:pt>
                <c:pt idx="251">
                  <c:v>1-Mar-01</c:v>
                </c:pt>
                <c:pt idx="252">
                  <c:v>2-Mar-01</c:v>
                </c:pt>
                <c:pt idx="253">
                  <c:v>5-Mar-01</c:v>
                </c:pt>
                <c:pt idx="254">
                  <c:v>6-Mar-01</c:v>
                </c:pt>
                <c:pt idx="255">
                  <c:v>7-Mar-01</c:v>
                </c:pt>
                <c:pt idx="256">
                  <c:v>8-Mar-01</c:v>
                </c:pt>
                <c:pt idx="257">
                  <c:v>9-Mar-01</c:v>
                </c:pt>
                <c:pt idx="258">
                  <c:v>12-Mar-01</c:v>
                </c:pt>
                <c:pt idx="259">
                  <c:v>13-Mar-01</c:v>
                </c:pt>
                <c:pt idx="260">
                  <c:v>14-Mar-01</c:v>
                </c:pt>
                <c:pt idx="261">
                  <c:v>15-Mar-01</c:v>
                </c:pt>
                <c:pt idx="262">
                  <c:v>16-Mar-01</c:v>
                </c:pt>
                <c:pt idx="263">
                  <c:v>19-Mar-01</c:v>
                </c:pt>
                <c:pt idx="264">
                  <c:v>20-Mar-01</c:v>
                </c:pt>
                <c:pt idx="265">
                  <c:v>21-Mar-01</c:v>
                </c:pt>
                <c:pt idx="266">
                  <c:v>22-Mar-01</c:v>
                </c:pt>
                <c:pt idx="267">
                  <c:v>23-Mar-01</c:v>
                </c:pt>
                <c:pt idx="268">
                  <c:v>26-Mar-01</c:v>
                </c:pt>
                <c:pt idx="269">
                  <c:v>27-Mar-01</c:v>
                </c:pt>
                <c:pt idx="270">
                  <c:v>28-Mar-01</c:v>
                </c:pt>
                <c:pt idx="271">
                  <c:v>29-Mar-01</c:v>
                </c:pt>
                <c:pt idx="272">
                  <c:v>30-Mar-01</c:v>
                </c:pt>
                <c:pt idx="273">
                  <c:v>2-Apr-01</c:v>
                </c:pt>
                <c:pt idx="274">
                  <c:v>3-Apr-01</c:v>
                </c:pt>
                <c:pt idx="275">
                  <c:v>4-Apr-01</c:v>
                </c:pt>
                <c:pt idx="276">
                  <c:v>5-Apr-01</c:v>
                </c:pt>
                <c:pt idx="277">
                  <c:v>6-Apr-01</c:v>
                </c:pt>
                <c:pt idx="278">
                  <c:v>9-Apr-01</c:v>
                </c:pt>
                <c:pt idx="279">
                  <c:v>10-Apr-01</c:v>
                </c:pt>
                <c:pt idx="280">
                  <c:v>11-Apr-01</c:v>
                </c:pt>
                <c:pt idx="281">
                  <c:v>12-Apr-01</c:v>
                </c:pt>
                <c:pt idx="282">
                  <c:v>16-Apr-01</c:v>
                </c:pt>
                <c:pt idx="283">
                  <c:v>17-Apr-01</c:v>
                </c:pt>
                <c:pt idx="284">
                  <c:v>18-Apr-01</c:v>
                </c:pt>
                <c:pt idx="285">
                  <c:v>19-Apr-01</c:v>
                </c:pt>
                <c:pt idx="286">
                  <c:v>20-Apr-01</c:v>
                </c:pt>
                <c:pt idx="287">
                  <c:v>23-Apr-01</c:v>
                </c:pt>
                <c:pt idx="288">
                  <c:v>24-Apr-01</c:v>
                </c:pt>
                <c:pt idx="289">
                  <c:v>25-Apr-01</c:v>
                </c:pt>
                <c:pt idx="290">
                  <c:v>26-Apr-01</c:v>
                </c:pt>
                <c:pt idx="291">
                  <c:v>27-Apr-01</c:v>
                </c:pt>
                <c:pt idx="292">
                  <c:v>30-Apr-01</c:v>
                </c:pt>
                <c:pt idx="293">
                  <c:v>1-May-01</c:v>
                </c:pt>
                <c:pt idx="294">
                  <c:v>2-May-01</c:v>
                </c:pt>
                <c:pt idx="295">
                  <c:v>3-May-01</c:v>
                </c:pt>
                <c:pt idx="296">
                  <c:v>4-May-01</c:v>
                </c:pt>
                <c:pt idx="297">
                  <c:v>7-May-01</c:v>
                </c:pt>
                <c:pt idx="298">
                  <c:v>8-May-01</c:v>
                </c:pt>
                <c:pt idx="299">
                  <c:v>9-May-01</c:v>
                </c:pt>
                <c:pt idx="300">
                  <c:v>10-May-01</c:v>
                </c:pt>
                <c:pt idx="301">
                  <c:v>11-May-01</c:v>
                </c:pt>
                <c:pt idx="302">
                  <c:v>14-May-01</c:v>
                </c:pt>
                <c:pt idx="303">
                  <c:v>15-May-01</c:v>
                </c:pt>
                <c:pt idx="304">
                  <c:v>16-May-01</c:v>
                </c:pt>
                <c:pt idx="305">
                  <c:v>17-May-01</c:v>
                </c:pt>
                <c:pt idx="306">
                  <c:v>18-May-01</c:v>
                </c:pt>
                <c:pt idx="307">
                  <c:v>21-May-01</c:v>
                </c:pt>
                <c:pt idx="308">
                  <c:v>22-May-01</c:v>
                </c:pt>
                <c:pt idx="309">
                  <c:v>23-May-01</c:v>
                </c:pt>
                <c:pt idx="310">
                  <c:v>24-May-01</c:v>
                </c:pt>
                <c:pt idx="311">
                  <c:v>25-May-01</c:v>
                </c:pt>
                <c:pt idx="312">
                  <c:v>29-May-01</c:v>
                </c:pt>
                <c:pt idx="313">
                  <c:v>30-May-01</c:v>
                </c:pt>
                <c:pt idx="314">
                  <c:v>31-May-01</c:v>
                </c:pt>
                <c:pt idx="315">
                  <c:v>1-Jun-01</c:v>
                </c:pt>
                <c:pt idx="316">
                  <c:v>4-Jun-01</c:v>
                </c:pt>
                <c:pt idx="317">
                  <c:v>5-Jun-01</c:v>
                </c:pt>
                <c:pt idx="318">
                  <c:v>6-Jun-01</c:v>
                </c:pt>
                <c:pt idx="319">
                  <c:v>7-Jun-01</c:v>
                </c:pt>
                <c:pt idx="320">
                  <c:v>8-Jun-01</c:v>
                </c:pt>
                <c:pt idx="321">
                  <c:v>11-Jun-01</c:v>
                </c:pt>
                <c:pt idx="322">
                  <c:v>12-Jun-01</c:v>
                </c:pt>
                <c:pt idx="323">
                  <c:v>13-Jun-01</c:v>
                </c:pt>
                <c:pt idx="324">
                  <c:v>14-Jun-01</c:v>
                </c:pt>
                <c:pt idx="325">
                  <c:v>15-Jun-01</c:v>
                </c:pt>
                <c:pt idx="326">
                  <c:v>18-Jun-01</c:v>
                </c:pt>
                <c:pt idx="327">
                  <c:v>19-Jun-01</c:v>
                </c:pt>
                <c:pt idx="328">
                  <c:v>20-Jun-01</c:v>
                </c:pt>
                <c:pt idx="329">
                  <c:v>21-Jun-01</c:v>
                </c:pt>
                <c:pt idx="330">
                  <c:v>22-Jun-01</c:v>
                </c:pt>
                <c:pt idx="331">
                  <c:v>25-Jun-01</c:v>
                </c:pt>
                <c:pt idx="332">
                  <c:v>26-Jun-01</c:v>
                </c:pt>
                <c:pt idx="333">
                  <c:v>27-Jun-01</c:v>
                </c:pt>
                <c:pt idx="334">
                  <c:v>28-Jun-01</c:v>
                </c:pt>
                <c:pt idx="335">
                  <c:v>29-Jun-01</c:v>
                </c:pt>
                <c:pt idx="336">
                  <c:v>2-Jul-01</c:v>
                </c:pt>
                <c:pt idx="337">
                  <c:v>3-Jul-01</c:v>
                </c:pt>
                <c:pt idx="338">
                  <c:v>5-Jul-01</c:v>
                </c:pt>
                <c:pt idx="339">
                  <c:v>6-Jul-01</c:v>
                </c:pt>
                <c:pt idx="340">
                  <c:v>9-Jul-01</c:v>
                </c:pt>
                <c:pt idx="341">
                  <c:v>10-Jul-01</c:v>
                </c:pt>
                <c:pt idx="342">
                  <c:v>11-Jul-01</c:v>
                </c:pt>
                <c:pt idx="343">
                  <c:v>12-Jul-01</c:v>
                </c:pt>
                <c:pt idx="344">
                  <c:v>13-Jul-01</c:v>
                </c:pt>
                <c:pt idx="345">
                  <c:v>16-Jul-01</c:v>
                </c:pt>
                <c:pt idx="346">
                  <c:v>17-Jul-01</c:v>
                </c:pt>
                <c:pt idx="347">
                  <c:v>18-Jul-01</c:v>
                </c:pt>
                <c:pt idx="348">
                  <c:v>19-Jul-01</c:v>
                </c:pt>
                <c:pt idx="349">
                  <c:v>20-Jul-01</c:v>
                </c:pt>
                <c:pt idx="350">
                  <c:v>23-Jul-01</c:v>
                </c:pt>
                <c:pt idx="351">
                  <c:v>24-Jul-01</c:v>
                </c:pt>
                <c:pt idx="352">
                  <c:v>25-Jul-01</c:v>
                </c:pt>
                <c:pt idx="353">
                  <c:v>26-Jul-01</c:v>
                </c:pt>
                <c:pt idx="354">
                  <c:v>27-Jul-01</c:v>
                </c:pt>
                <c:pt idx="355">
                  <c:v>30-Jul-01</c:v>
                </c:pt>
                <c:pt idx="356">
                  <c:v>31-Jul-01</c:v>
                </c:pt>
                <c:pt idx="357">
                  <c:v>1-Aug-01</c:v>
                </c:pt>
                <c:pt idx="358">
                  <c:v>2-Aug-01</c:v>
                </c:pt>
                <c:pt idx="359">
                  <c:v>3-Aug-01</c:v>
                </c:pt>
                <c:pt idx="360">
                  <c:v>6-Aug-01</c:v>
                </c:pt>
                <c:pt idx="361">
                  <c:v>7-Aug-01</c:v>
                </c:pt>
                <c:pt idx="362">
                  <c:v>8-Aug-01</c:v>
                </c:pt>
                <c:pt idx="363">
                  <c:v>9-Aug-01</c:v>
                </c:pt>
                <c:pt idx="364">
                  <c:v>10-Aug-01</c:v>
                </c:pt>
                <c:pt idx="365">
                  <c:v>13-Aug-01</c:v>
                </c:pt>
                <c:pt idx="366">
                  <c:v>14-Aug-01</c:v>
                </c:pt>
                <c:pt idx="367">
                  <c:v>15-Aug-01</c:v>
                </c:pt>
                <c:pt idx="368">
                  <c:v>16-Aug-01</c:v>
                </c:pt>
                <c:pt idx="369">
                  <c:v>17-Aug-01</c:v>
                </c:pt>
                <c:pt idx="370">
                  <c:v>20-Aug-01</c:v>
                </c:pt>
                <c:pt idx="371">
                  <c:v>21-Aug-01</c:v>
                </c:pt>
                <c:pt idx="372">
                  <c:v>22-Aug-01</c:v>
                </c:pt>
                <c:pt idx="373">
                  <c:v>23-Aug-01</c:v>
                </c:pt>
                <c:pt idx="374">
                  <c:v>24-Aug-01</c:v>
                </c:pt>
                <c:pt idx="375">
                  <c:v>27-Aug-01</c:v>
                </c:pt>
                <c:pt idx="376">
                  <c:v>28-Aug-01</c:v>
                </c:pt>
                <c:pt idx="377">
                  <c:v>29-Aug-01</c:v>
                </c:pt>
                <c:pt idx="378">
                  <c:v>30-Aug-01</c:v>
                </c:pt>
                <c:pt idx="379">
                  <c:v>31-Aug-01</c:v>
                </c:pt>
                <c:pt idx="380">
                  <c:v>4-Sep-01</c:v>
                </c:pt>
                <c:pt idx="381">
                  <c:v>5-Sep-01</c:v>
                </c:pt>
                <c:pt idx="382">
                  <c:v>6-Sep-01</c:v>
                </c:pt>
                <c:pt idx="383">
                  <c:v>7-Sep-01</c:v>
                </c:pt>
                <c:pt idx="384">
                  <c:v>10-Sep-01</c:v>
                </c:pt>
                <c:pt idx="385">
                  <c:v>17-Sep-01</c:v>
                </c:pt>
                <c:pt idx="386">
                  <c:v>18-Sep-01</c:v>
                </c:pt>
                <c:pt idx="387">
                  <c:v>19-Sep-01</c:v>
                </c:pt>
                <c:pt idx="388">
                  <c:v>20-Sep-01</c:v>
                </c:pt>
                <c:pt idx="389">
                  <c:v>21-Sep-01</c:v>
                </c:pt>
                <c:pt idx="390">
                  <c:v>24-Sep-01</c:v>
                </c:pt>
                <c:pt idx="391">
                  <c:v>25-Sep-01</c:v>
                </c:pt>
                <c:pt idx="392">
                  <c:v>26-Sep-01</c:v>
                </c:pt>
                <c:pt idx="393">
                  <c:v>27-Sep-01</c:v>
                </c:pt>
                <c:pt idx="394">
                  <c:v>28-Sep-01</c:v>
                </c:pt>
                <c:pt idx="395">
                  <c:v>1-Oct-01</c:v>
                </c:pt>
                <c:pt idx="396">
                  <c:v>2-Oct-01</c:v>
                </c:pt>
                <c:pt idx="397">
                  <c:v>3-Oct-01</c:v>
                </c:pt>
                <c:pt idx="398">
                  <c:v>4-Oct-01</c:v>
                </c:pt>
                <c:pt idx="399">
                  <c:v>5-Oct-01</c:v>
                </c:pt>
                <c:pt idx="400">
                  <c:v>8-Oct-01</c:v>
                </c:pt>
                <c:pt idx="401">
                  <c:v>9-Oct-01</c:v>
                </c:pt>
                <c:pt idx="402">
                  <c:v>10-Oct-01</c:v>
                </c:pt>
                <c:pt idx="403">
                  <c:v>11-Oct-01</c:v>
                </c:pt>
                <c:pt idx="404">
                  <c:v>12-Oct-01</c:v>
                </c:pt>
                <c:pt idx="405">
                  <c:v>15-Oct-01</c:v>
                </c:pt>
                <c:pt idx="406">
                  <c:v>16-Oct-01</c:v>
                </c:pt>
                <c:pt idx="407">
                  <c:v>17-Oct-01</c:v>
                </c:pt>
                <c:pt idx="408">
                  <c:v>18-Oct-01</c:v>
                </c:pt>
                <c:pt idx="409">
                  <c:v>19-Oct-01</c:v>
                </c:pt>
                <c:pt idx="410">
                  <c:v>22-Oct-01</c:v>
                </c:pt>
                <c:pt idx="411">
                  <c:v>23-Oct-01</c:v>
                </c:pt>
                <c:pt idx="412">
                  <c:v>24-Oct-01</c:v>
                </c:pt>
                <c:pt idx="413">
                  <c:v>25-Oct-01</c:v>
                </c:pt>
                <c:pt idx="414">
                  <c:v>26-Oct-01</c:v>
                </c:pt>
                <c:pt idx="415">
                  <c:v>29-Oct-01</c:v>
                </c:pt>
                <c:pt idx="416">
                  <c:v>30-Oct-01</c:v>
                </c:pt>
                <c:pt idx="417">
                  <c:v>31-Oct-01</c:v>
                </c:pt>
                <c:pt idx="418">
                  <c:v>1-Nov-01</c:v>
                </c:pt>
                <c:pt idx="419">
                  <c:v>2-Nov-01</c:v>
                </c:pt>
                <c:pt idx="420">
                  <c:v>5-Nov-01</c:v>
                </c:pt>
                <c:pt idx="421">
                  <c:v>6-Nov-01</c:v>
                </c:pt>
                <c:pt idx="422">
                  <c:v>7-Nov-01</c:v>
                </c:pt>
                <c:pt idx="423">
                  <c:v>8-Nov-01</c:v>
                </c:pt>
                <c:pt idx="424">
                  <c:v>9-Nov-01</c:v>
                </c:pt>
                <c:pt idx="425">
                  <c:v>12-Nov-01</c:v>
                </c:pt>
                <c:pt idx="426">
                  <c:v>13-Nov-01</c:v>
                </c:pt>
                <c:pt idx="427">
                  <c:v>14-Nov-01</c:v>
                </c:pt>
                <c:pt idx="428">
                  <c:v>15-Nov-01</c:v>
                </c:pt>
                <c:pt idx="429">
                  <c:v>16-Nov-01</c:v>
                </c:pt>
                <c:pt idx="430">
                  <c:v>19-Nov-01</c:v>
                </c:pt>
                <c:pt idx="431">
                  <c:v>20-Nov-01</c:v>
                </c:pt>
                <c:pt idx="432">
                  <c:v>21-Nov-01</c:v>
                </c:pt>
                <c:pt idx="433">
                  <c:v>23-Nov-01</c:v>
                </c:pt>
                <c:pt idx="434">
                  <c:v>26-Nov-01</c:v>
                </c:pt>
                <c:pt idx="435">
                  <c:v>27-Nov-01</c:v>
                </c:pt>
                <c:pt idx="436">
                  <c:v>28-Nov-01</c:v>
                </c:pt>
                <c:pt idx="437">
                  <c:v>29-Nov-01</c:v>
                </c:pt>
                <c:pt idx="438">
                  <c:v>30-Nov-01</c:v>
                </c:pt>
                <c:pt idx="439">
                  <c:v>3-Dec-01</c:v>
                </c:pt>
                <c:pt idx="440">
                  <c:v>4-Dec-01</c:v>
                </c:pt>
                <c:pt idx="441">
                  <c:v>5-Dec-01</c:v>
                </c:pt>
                <c:pt idx="442">
                  <c:v>6-Dec-01</c:v>
                </c:pt>
                <c:pt idx="443">
                  <c:v>7-Dec-01</c:v>
                </c:pt>
                <c:pt idx="444">
                  <c:v>10-Dec-01</c:v>
                </c:pt>
                <c:pt idx="445">
                  <c:v>11-Dec-01</c:v>
                </c:pt>
                <c:pt idx="446">
                  <c:v>12-Dec-01</c:v>
                </c:pt>
                <c:pt idx="447">
                  <c:v>13-Dec-01</c:v>
                </c:pt>
                <c:pt idx="448">
                  <c:v>14-Dec-01</c:v>
                </c:pt>
                <c:pt idx="449">
                  <c:v>17-Dec-01</c:v>
                </c:pt>
                <c:pt idx="450">
                  <c:v>18-Dec-01</c:v>
                </c:pt>
                <c:pt idx="451">
                  <c:v>19-Dec-01</c:v>
                </c:pt>
                <c:pt idx="452">
                  <c:v>20-Dec-01</c:v>
                </c:pt>
                <c:pt idx="453">
                  <c:v>21-Dec-01</c:v>
                </c:pt>
                <c:pt idx="454">
                  <c:v>24-Dec-01</c:v>
                </c:pt>
              </c:strCache>
            </c:strRef>
          </c:cat>
          <c:val>
            <c:numRef>
              <c:f>'Page 442'!$C$5:$C$459</c:f>
              <c:numCache>
                <c:formatCode>0.000</c:formatCode>
                <c:ptCount val="455"/>
                <c:pt idx="0">
                  <c:v>81.8125</c:v>
                </c:pt>
                <c:pt idx="1">
                  <c:v>83.0625</c:v>
                </c:pt>
                <c:pt idx="2">
                  <c:v>69.5625</c:v>
                </c:pt>
                <c:pt idx="3">
                  <c:v>72.25</c:v>
                </c:pt>
                <c:pt idx="4">
                  <c:v>70.4375</c:v>
                </c:pt>
                <c:pt idx="5">
                  <c:v>68.0625</c:v>
                </c:pt>
                <c:pt idx="6">
                  <c:v>68.9375</c:v>
                </c:pt>
                <c:pt idx="7">
                  <c:v>64.3125</c:v>
                </c:pt>
                <c:pt idx="8">
                  <c:v>54.8125</c:v>
                </c:pt>
                <c:pt idx="9">
                  <c:v>61.0625</c:v>
                </c:pt>
                <c:pt idx="10">
                  <c:v>64.5</c:v>
                </c:pt>
                <c:pt idx="11">
                  <c:v>68</c:v>
                </c:pt>
                <c:pt idx="12">
                  <c:v>68.5625</c:v>
                </c:pt>
                <c:pt idx="13">
                  <c:v>64.109399999999994</c:v>
                </c:pt>
                <c:pt idx="14">
                  <c:v>63.875</c:v>
                </c:pt>
                <c:pt idx="15">
                  <c:v>69.6875</c:v>
                </c:pt>
                <c:pt idx="16">
                  <c:v>67</c:v>
                </c:pt>
                <c:pt idx="17">
                  <c:v>67.1875</c:v>
                </c:pt>
                <c:pt idx="18">
                  <c:v>67.625</c:v>
                </c:pt>
                <c:pt idx="19">
                  <c:v>63.1875</c:v>
                </c:pt>
                <c:pt idx="20">
                  <c:v>58.8125</c:v>
                </c:pt>
                <c:pt idx="21">
                  <c:v>55.625</c:v>
                </c:pt>
                <c:pt idx="22">
                  <c:v>49.75</c:v>
                </c:pt>
                <c:pt idx="23">
                  <c:v>44.5625</c:v>
                </c:pt>
                <c:pt idx="24">
                  <c:v>46.625</c:v>
                </c:pt>
                <c:pt idx="25">
                  <c:v>44.5625</c:v>
                </c:pt>
                <c:pt idx="26">
                  <c:v>51</c:v>
                </c:pt>
                <c:pt idx="27">
                  <c:v>52.9375</c:v>
                </c:pt>
                <c:pt idx="28">
                  <c:v>50.25</c:v>
                </c:pt>
                <c:pt idx="29">
                  <c:v>44.3125</c:v>
                </c:pt>
                <c:pt idx="30">
                  <c:v>44.375</c:v>
                </c:pt>
                <c:pt idx="31">
                  <c:v>40.0625</c:v>
                </c:pt>
                <c:pt idx="32">
                  <c:v>39.0625</c:v>
                </c:pt>
                <c:pt idx="33">
                  <c:v>39.5</c:v>
                </c:pt>
                <c:pt idx="34">
                  <c:v>40.8125</c:v>
                </c:pt>
                <c:pt idx="35">
                  <c:v>39.4375</c:v>
                </c:pt>
                <c:pt idx="36">
                  <c:v>38.625</c:v>
                </c:pt>
                <c:pt idx="37">
                  <c:v>39.1875</c:v>
                </c:pt>
                <c:pt idx="38">
                  <c:v>38.75</c:v>
                </c:pt>
                <c:pt idx="39">
                  <c:v>38.875</c:v>
                </c:pt>
                <c:pt idx="40">
                  <c:v>39.4375</c:v>
                </c:pt>
                <c:pt idx="41">
                  <c:v>43.625</c:v>
                </c:pt>
                <c:pt idx="42">
                  <c:v>42.25</c:v>
                </c:pt>
                <c:pt idx="43">
                  <c:v>39.9375</c:v>
                </c:pt>
                <c:pt idx="44">
                  <c:v>42.0625</c:v>
                </c:pt>
                <c:pt idx="45">
                  <c:v>43.125</c:v>
                </c:pt>
                <c:pt idx="46">
                  <c:v>43.6875</c:v>
                </c:pt>
                <c:pt idx="47">
                  <c:v>48.25</c:v>
                </c:pt>
                <c:pt idx="48">
                  <c:v>42.625</c:v>
                </c:pt>
                <c:pt idx="49">
                  <c:v>42.6875</c:v>
                </c:pt>
                <c:pt idx="50">
                  <c:v>43</c:v>
                </c:pt>
                <c:pt idx="51">
                  <c:v>43.1875</c:v>
                </c:pt>
                <c:pt idx="52">
                  <c:v>46.25</c:v>
                </c:pt>
                <c:pt idx="53">
                  <c:v>45.5</c:v>
                </c:pt>
                <c:pt idx="54">
                  <c:v>43.125</c:v>
                </c:pt>
                <c:pt idx="55">
                  <c:v>42.4375</c:v>
                </c:pt>
                <c:pt idx="56">
                  <c:v>41.875</c:v>
                </c:pt>
                <c:pt idx="57">
                  <c:v>39</c:v>
                </c:pt>
                <c:pt idx="58">
                  <c:v>39.3125</c:v>
                </c:pt>
                <c:pt idx="59">
                  <c:v>37.125</c:v>
                </c:pt>
                <c:pt idx="60">
                  <c:v>38.875</c:v>
                </c:pt>
                <c:pt idx="61">
                  <c:v>42.4375</c:v>
                </c:pt>
                <c:pt idx="62">
                  <c:v>41.8125</c:v>
                </c:pt>
                <c:pt idx="63">
                  <c:v>45.6875</c:v>
                </c:pt>
                <c:pt idx="64">
                  <c:v>47.125</c:v>
                </c:pt>
                <c:pt idx="65">
                  <c:v>47.3125</c:v>
                </c:pt>
                <c:pt idx="66">
                  <c:v>46.5625</c:v>
                </c:pt>
                <c:pt idx="67">
                  <c:v>47.375</c:v>
                </c:pt>
                <c:pt idx="68">
                  <c:v>49.0625</c:v>
                </c:pt>
                <c:pt idx="69">
                  <c:v>51.25</c:v>
                </c:pt>
                <c:pt idx="70">
                  <c:v>49.3125</c:v>
                </c:pt>
                <c:pt idx="71">
                  <c:v>49.1875</c:v>
                </c:pt>
                <c:pt idx="72">
                  <c:v>49.25</c:v>
                </c:pt>
                <c:pt idx="73">
                  <c:v>49.6875</c:v>
                </c:pt>
                <c:pt idx="74">
                  <c:v>48.875</c:v>
                </c:pt>
                <c:pt idx="75">
                  <c:v>48.125</c:v>
                </c:pt>
                <c:pt idx="76">
                  <c:v>50.1875</c:v>
                </c:pt>
                <c:pt idx="77">
                  <c:v>51.625</c:v>
                </c:pt>
                <c:pt idx="78">
                  <c:v>52</c:v>
                </c:pt>
                <c:pt idx="79">
                  <c:v>48.375</c:v>
                </c:pt>
                <c:pt idx="80">
                  <c:v>50.375</c:v>
                </c:pt>
                <c:pt idx="81">
                  <c:v>48.6875</c:v>
                </c:pt>
                <c:pt idx="82">
                  <c:v>48.125</c:v>
                </c:pt>
                <c:pt idx="83">
                  <c:v>52.5625</c:v>
                </c:pt>
                <c:pt idx="84">
                  <c:v>57.625</c:v>
                </c:pt>
                <c:pt idx="85">
                  <c:v>55.9375</c:v>
                </c:pt>
                <c:pt idx="86">
                  <c:v>57.5625</c:v>
                </c:pt>
                <c:pt idx="87">
                  <c:v>57.1875</c:v>
                </c:pt>
                <c:pt idx="88">
                  <c:v>56.8125</c:v>
                </c:pt>
                <c:pt idx="89">
                  <c:v>55.875</c:v>
                </c:pt>
                <c:pt idx="90">
                  <c:v>56.75</c:v>
                </c:pt>
                <c:pt idx="91">
                  <c:v>64.875</c:v>
                </c:pt>
                <c:pt idx="92">
                  <c:v>64.3125</c:v>
                </c:pt>
                <c:pt idx="93">
                  <c:v>73.625</c:v>
                </c:pt>
                <c:pt idx="94">
                  <c:v>66.8125</c:v>
                </c:pt>
                <c:pt idx="95">
                  <c:v>64.0625</c:v>
                </c:pt>
                <c:pt idx="96">
                  <c:v>62.75</c:v>
                </c:pt>
                <c:pt idx="97">
                  <c:v>66.625</c:v>
                </c:pt>
                <c:pt idx="98">
                  <c:v>68</c:v>
                </c:pt>
                <c:pt idx="99">
                  <c:v>66.1875</c:v>
                </c:pt>
                <c:pt idx="100">
                  <c:v>67.9375</c:v>
                </c:pt>
                <c:pt idx="101">
                  <c:v>67.875</c:v>
                </c:pt>
                <c:pt idx="102">
                  <c:v>64.5625</c:v>
                </c:pt>
                <c:pt idx="103">
                  <c:v>12.9375</c:v>
                </c:pt>
                <c:pt idx="104">
                  <c:v>13.5625</c:v>
                </c:pt>
                <c:pt idx="105">
                  <c:v>13.6875</c:v>
                </c:pt>
                <c:pt idx="106">
                  <c:v>14.4375</c:v>
                </c:pt>
                <c:pt idx="107">
                  <c:v>16.9375</c:v>
                </c:pt>
                <c:pt idx="108">
                  <c:v>17.9375</c:v>
                </c:pt>
                <c:pt idx="109">
                  <c:v>17.4375</c:v>
                </c:pt>
                <c:pt idx="110">
                  <c:v>17.5625</c:v>
                </c:pt>
                <c:pt idx="111">
                  <c:v>17.3125</c:v>
                </c:pt>
                <c:pt idx="112">
                  <c:v>16.0625</c:v>
                </c:pt>
                <c:pt idx="113">
                  <c:v>15.8125</c:v>
                </c:pt>
                <c:pt idx="114">
                  <c:v>16.1875</c:v>
                </c:pt>
                <c:pt idx="115">
                  <c:v>15.9375</c:v>
                </c:pt>
                <c:pt idx="116">
                  <c:v>16.5</c:v>
                </c:pt>
                <c:pt idx="117">
                  <c:v>16.9375</c:v>
                </c:pt>
                <c:pt idx="118">
                  <c:v>16.625</c:v>
                </c:pt>
                <c:pt idx="119">
                  <c:v>17.1875</c:v>
                </c:pt>
                <c:pt idx="120">
                  <c:v>17.375</c:v>
                </c:pt>
                <c:pt idx="121">
                  <c:v>17</c:v>
                </c:pt>
                <c:pt idx="122">
                  <c:v>17.0625</c:v>
                </c:pt>
                <c:pt idx="123">
                  <c:v>17.0625</c:v>
                </c:pt>
                <c:pt idx="124">
                  <c:v>16.875</c:v>
                </c:pt>
                <c:pt idx="125">
                  <c:v>16.5</c:v>
                </c:pt>
                <c:pt idx="126">
                  <c:v>16.5</c:v>
                </c:pt>
                <c:pt idx="127">
                  <c:v>16.625</c:v>
                </c:pt>
                <c:pt idx="128">
                  <c:v>16.9375</c:v>
                </c:pt>
                <c:pt idx="129">
                  <c:v>16.5625</c:v>
                </c:pt>
                <c:pt idx="130">
                  <c:v>16.625</c:v>
                </c:pt>
                <c:pt idx="131">
                  <c:v>16.875</c:v>
                </c:pt>
                <c:pt idx="132">
                  <c:v>16.3125</c:v>
                </c:pt>
                <c:pt idx="133">
                  <c:v>16.625</c:v>
                </c:pt>
                <c:pt idx="134">
                  <c:v>16.125</c:v>
                </c:pt>
                <c:pt idx="135">
                  <c:v>16.25</c:v>
                </c:pt>
                <c:pt idx="136">
                  <c:v>16.9375</c:v>
                </c:pt>
                <c:pt idx="137">
                  <c:v>16.4375</c:v>
                </c:pt>
                <c:pt idx="138">
                  <c:v>16.0625</c:v>
                </c:pt>
                <c:pt idx="139">
                  <c:v>16</c:v>
                </c:pt>
                <c:pt idx="140">
                  <c:v>15.75</c:v>
                </c:pt>
                <c:pt idx="141">
                  <c:v>15</c:v>
                </c:pt>
                <c:pt idx="142">
                  <c:v>14.5625</c:v>
                </c:pt>
                <c:pt idx="143">
                  <c:v>14</c:v>
                </c:pt>
                <c:pt idx="144">
                  <c:v>13.9375</c:v>
                </c:pt>
                <c:pt idx="145">
                  <c:v>17</c:v>
                </c:pt>
                <c:pt idx="146">
                  <c:v>18</c:v>
                </c:pt>
                <c:pt idx="147">
                  <c:v>19.1875</c:v>
                </c:pt>
                <c:pt idx="148">
                  <c:v>18.4375</c:v>
                </c:pt>
                <c:pt idx="149">
                  <c:v>19.0625</c:v>
                </c:pt>
                <c:pt idx="150">
                  <c:v>18.9375</c:v>
                </c:pt>
                <c:pt idx="151">
                  <c:v>20.6875</c:v>
                </c:pt>
                <c:pt idx="152">
                  <c:v>19.8125</c:v>
                </c:pt>
                <c:pt idx="153">
                  <c:v>19.75</c:v>
                </c:pt>
                <c:pt idx="154">
                  <c:v>18.6875</c:v>
                </c:pt>
                <c:pt idx="155">
                  <c:v>18.0625</c:v>
                </c:pt>
                <c:pt idx="156">
                  <c:v>17.625</c:v>
                </c:pt>
                <c:pt idx="157">
                  <c:v>19.4375</c:v>
                </c:pt>
                <c:pt idx="158">
                  <c:v>19.4375</c:v>
                </c:pt>
                <c:pt idx="159">
                  <c:v>18.5</c:v>
                </c:pt>
                <c:pt idx="160">
                  <c:v>18.25</c:v>
                </c:pt>
                <c:pt idx="161">
                  <c:v>19.3125</c:v>
                </c:pt>
                <c:pt idx="162">
                  <c:v>19.4375</c:v>
                </c:pt>
                <c:pt idx="163">
                  <c:v>19.875</c:v>
                </c:pt>
                <c:pt idx="164">
                  <c:v>19.5</c:v>
                </c:pt>
                <c:pt idx="165">
                  <c:v>17.75</c:v>
                </c:pt>
                <c:pt idx="166">
                  <c:v>16.6875</c:v>
                </c:pt>
                <c:pt idx="167">
                  <c:v>17.375</c:v>
                </c:pt>
                <c:pt idx="168">
                  <c:v>17.0625</c:v>
                </c:pt>
                <c:pt idx="169">
                  <c:v>17.75</c:v>
                </c:pt>
                <c:pt idx="170">
                  <c:v>17.171900000000001</c:v>
                </c:pt>
                <c:pt idx="171">
                  <c:v>17.5</c:v>
                </c:pt>
                <c:pt idx="172">
                  <c:v>17.1875</c:v>
                </c:pt>
                <c:pt idx="173">
                  <c:v>16.8125</c:v>
                </c:pt>
                <c:pt idx="174">
                  <c:v>16.9375</c:v>
                </c:pt>
                <c:pt idx="175">
                  <c:v>16</c:v>
                </c:pt>
                <c:pt idx="176">
                  <c:v>15.5</c:v>
                </c:pt>
                <c:pt idx="177">
                  <c:v>15.1875</c:v>
                </c:pt>
                <c:pt idx="178">
                  <c:v>14.6875</c:v>
                </c:pt>
                <c:pt idx="179">
                  <c:v>15.625</c:v>
                </c:pt>
                <c:pt idx="180">
                  <c:v>15.1875</c:v>
                </c:pt>
                <c:pt idx="181">
                  <c:v>14.6875</c:v>
                </c:pt>
                <c:pt idx="182">
                  <c:v>14.5625</c:v>
                </c:pt>
                <c:pt idx="183">
                  <c:v>13.75</c:v>
                </c:pt>
                <c:pt idx="184">
                  <c:v>14.0625</c:v>
                </c:pt>
                <c:pt idx="185">
                  <c:v>14</c:v>
                </c:pt>
                <c:pt idx="186">
                  <c:v>14.125</c:v>
                </c:pt>
                <c:pt idx="187">
                  <c:v>13.8125</c:v>
                </c:pt>
                <c:pt idx="188">
                  <c:v>13.4062</c:v>
                </c:pt>
                <c:pt idx="189">
                  <c:v>12.5625</c:v>
                </c:pt>
                <c:pt idx="190">
                  <c:v>12.25</c:v>
                </c:pt>
                <c:pt idx="191">
                  <c:v>12.9375</c:v>
                </c:pt>
                <c:pt idx="192">
                  <c:v>13.375</c:v>
                </c:pt>
                <c:pt idx="193">
                  <c:v>10.0312</c:v>
                </c:pt>
                <c:pt idx="194">
                  <c:v>9.75</c:v>
                </c:pt>
                <c:pt idx="195">
                  <c:v>9.25</c:v>
                </c:pt>
                <c:pt idx="196">
                  <c:v>9.625</c:v>
                </c:pt>
                <c:pt idx="197">
                  <c:v>9.9687999999999999</c:v>
                </c:pt>
                <c:pt idx="198">
                  <c:v>9.9687999999999999</c:v>
                </c:pt>
                <c:pt idx="199">
                  <c:v>10.0625</c:v>
                </c:pt>
                <c:pt idx="200">
                  <c:v>9.375</c:v>
                </c:pt>
                <c:pt idx="201">
                  <c:v>8.9375</c:v>
                </c:pt>
                <c:pt idx="202">
                  <c:v>9.125</c:v>
                </c:pt>
                <c:pt idx="203">
                  <c:v>8</c:v>
                </c:pt>
                <c:pt idx="204">
                  <c:v>7.7812000000000001</c:v>
                </c:pt>
                <c:pt idx="205">
                  <c:v>7.1875</c:v>
                </c:pt>
                <c:pt idx="206">
                  <c:v>8.0312000000000001</c:v>
                </c:pt>
                <c:pt idx="207">
                  <c:v>8.0312000000000001</c:v>
                </c:pt>
                <c:pt idx="208">
                  <c:v>7.75</c:v>
                </c:pt>
                <c:pt idx="209">
                  <c:v>8.5</c:v>
                </c:pt>
                <c:pt idx="210">
                  <c:v>8.5</c:v>
                </c:pt>
                <c:pt idx="211">
                  <c:v>7.7812000000000001</c:v>
                </c:pt>
                <c:pt idx="212">
                  <c:v>8.7187999999999999</c:v>
                </c:pt>
                <c:pt idx="213">
                  <c:v>9.25</c:v>
                </c:pt>
                <c:pt idx="214">
                  <c:v>9.0312000000000001</c:v>
                </c:pt>
                <c:pt idx="215">
                  <c:v>9.5</c:v>
                </c:pt>
                <c:pt idx="216">
                  <c:v>10.0625</c:v>
                </c:pt>
                <c:pt idx="217">
                  <c:v>10</c:v>
                </c:pt>
                <c:pt idx="218">
                  <c:v>10.6875</c:v>
                </c:pt>
                <c:pt idx="219">
                  <c:v>10.375</c:v>
                </c:pt>
                <c:pt idx="220">
                  <c:v>10.125</c:v>
                </c:pt>
                <c:pt idx="221">
                  <c:v>10.3125</c:v>
                </c:pt>
                <c:pt idx="222">
                  <c:v>10.4375</c:v>
                </c:pt>
                <c:pt idx="223">
                  <c:v>10.125</c:v>
                </c:pt>
                <c:pt idx="224">
                  <c:v>10.0625</c:v>
                </c:pt>
                <c:pt idx="225">
                  <c:v>10.375</c:v>
                </c:pt>
                <c:pt idx="226">
                  <c:v>11</c:v>
                </c:pt>
                <c:pt idx="227">
                  <c:v>11.1875</c:v>
                </c:pt>
                <c:pt idx="228">
                  <c:v>10.625</c:v>
                </c:pt>
                <c:pt idx="229">
                  <c:v>11.0625</c:v>
                </c:pt>
                <c:pt idx="230">
                  <c:v>11</c:v>
                </c:pt>
                <c:pt idx="231">
                  <c:v>10.75</c:v>
                </c:pt>
                <c:pt idx="232">
                  <c:v>11.1875</c:v>
                </c:pt>
                <c:pt idx="233">
                  <c:v>10.75</c:v>
                </c:pt>
                <c:pt idx="234">
                  <c:v>10.4375</c:v>
                </c:pt>
                <c:pt idx="235">
                  <c:v>10.625</c:v>
                </c:pt>
                <c:pt idx="236">
                  <c:v>10.375</c:v>
                </c:pt>
                <c:pt idx="237">
                  <c:v>10.25</c:v>
                </c:pt>
                <c:pt idx="238">
                  <c:v>9.9375</c:v>
                </c:pt>
                <c:pt idx="239">
                  <c:v>9.9687999999999999</c:v>
                </c:pt>
                <c:pt idx="240">
                  <c:v>9.75</c:v>
                </c:pt>
                <c:pt idx="241">
                  <c:v>9.9687999999999999</c:v>
                </c:pt>
                <c:pt idx="242">
                  <c:v>10.0625</c:v>
                </c:pt>
                <c:pt idx="243">
                  <c:v>9.5</c:v>
                </c:pt>
                <c:pt idx="244">
                  <c:v>9.0625</c:v>
                </c:pt>
                <c:pt idx="245">
                  <c:v>8.8437999999999999</c:v>
                </c:pt>
                <c:pt idx="246">
                  <c:v>8.8437999999999999</c:v>
                </c:pt>
                <c:pt idx="247">
                  <c:v>9.0312000000000001</c:v>
                </c:pt>
                <c:pt idx="248">
                  <c:v>9.5</c:v>
                </c:pt>
                <c:pt idx="249">
                  <c:v>9</c:v>
                </c:pt>
                <c:pt idx="250">
                  <c:v>9.125</c:v>
                </c:pt>
                <c:pt idx="251">
                  <c:v>7.5</c:v>
                </c:pt>
                <c:pt idx="252">
                  <c:v>7.125</c:v>
                </c:pt>
                <c:pt idx="253">
                  <c:v>7.1562000000000001</c:v>
                </c:pt>
                <c:pt idx="254">
                  <c:v>7.0625</c:v>
                </c:pt>
                <c:pt idx="255">
                  <c:v>6.9062000000000001</c:v>
                </c:pt>
                <c:pt idx="256">
                  <c:v>7</c:v>
                </c:pt>
                <c:pt idx="257">
                  <c:v>6.75</c:v>
                </c:pt>
                <c:pt idx="258">
                  <c:v>6.375</c:v>
                </c:pt>
                <c:pt idx="259">
                  <c:v>6.3437999999999999</c:v>
                </c:pt>
                <c:pt idx="260">
                  <c:v>6</c:v>
                </c:pt>
                <c:pt idx="261">
                  <c:v>6.375</c:v>
                </c:pt>
                <c:pt idx="262">
                  <c:v>6.1875</c:v>
                </c:pt>
                <c:pt idx="263">
                  <c:v>6.625</c:v>
                </c:pt>
                <c:pt idx="264">
                  <c:v>6.2187999999999999</c:v>
                </c:pt>
                <c:pt idx="265">
                  <c:v>6</c:v>
                </c:pt>
                <c:pt idx="266">
                  <c:v>5.9062000000000001</c:v>
                </c:pt>
                <c:pt idx="267">
                  <c:v>5.875</c:v>
                </c:pt>
                <c:pt idx="268">
                  <c:v>5.9687999999999999</c:v>
                </c:pt>
                <c:pt idx="269">
                  <c:v>5.9687999999999999</c:v>
                </c:pt>
                <c:pt idx="270">
                  <c:v>5.7812000000000001</c:v>
                </c:pt>
                <c:pt idx="271">
                  <c:v>5.6875</c:v>
                </c:pt>
                <c:pt idx="272">
                  <c:v>5.7187999999999999</c:v>
                </c:pt>
                <c:pt idx="273">
                  <c:v>5.125</c:v>
                </c:pt>
                <c:pt idx="274">
                  <c:v>4.7812000000000001</c:v>
                </c:pt>
                <c:pt idx="275">
                  <c:v>4.75</c:v>
                </c:pt>
                <c:pt idx="276">
                  <c:v>4.7812000000000001</c:v>
                </c:pt>
                <c:pt idx="277">
                  <c:v>4.625</c:v>
                </c:pt>
                <c:pt idx="278">
                  <c:v>4.5999999999999996</c:v>
                </c:pt>
                <c:pt idx="279">
                  <c:v>4.57</c:v>
                </c:pt>
                <c:pt idx="280">
                  <c:v>4.57</c:v>
                </c:pt>
                <c:pt idx="281">
                  <c:v>4.67</c:v>
                </c:pt>
                <c:pt idx="282">
                  <c:v>4.55</c:v>
                </c:pt>
                <c:pt idx="283">
                  <c:v>4.8899999999999997</c:v>
                </c:pt>
                <c:pt idx="284">
                  <c:v>5.39</c:v>
                </c:pt>
                <c:pt idx="285">
                  <c:v>5.74</c:v>
                </c:pt>
                <c:pt idx="286">
                  <c:v>5.49</c:v>
                </c:pt>
                <c:pt idx="287">
                  <c:v>5.16</c:v>
                </c:pt>
                <c:pt idx="288">
                  <c:v>5.49</c:v>
                </c:pt>
                <c:pt idx="289">
                  <c:v>5.68</c:v>
                </c:pt>
                <c:pt idx="290">
                  <c:v>5.71</c:v>
                </c:pt>
                <c:pt idx="291">
                  <c:v>6.59</c:v>
                </c:pt>
                <c:pt idx="292">
                  <c:v>6.52</c:v>
                </c:pt>
                <c:pt idx="293">
                  <c:v>6.54</c:v>
                </c:pt>
                <c:pt idx="294">
                  <c:v>6.75</c:v>
                </c:pt>
                <c:pt idx="295">
                  <c:v>6.47</c:v>
                </c:pt>
                <c:pt idx="296">
                  <c:v>6.9</c:v>
                </c:pt>
                <c:pt idx="297">
                  <c:v>6.52</c:v>
                </c:pt>
                <c:pt idx="298">
                  <c:v>6.17</c:v>
                </c:pt>
                <c:pt idx="299">
                  <c:v>5.69</c:v>
                </c:pt>
                <c:pt idx="300">
                  <c:v>6.06</c:v>
                </c:pt>
                <c:pt idx="301">
                  <c:v>5.7</c:v>
                </c:pt>
                <c:pt idx="302">
                  <c:v>5.69</c:v>
                </c:pt>
                <c:pt idx="303">
                  <c:v>5.69</c:v>
                </c:pt>
                <c:pt idx="304">
                  <c:v>5.64</c:v>
                </c:pt>
                <c:pt idx="305">
                  <c:v>5.81</c:v>
                </c:pt>
                <c:pt idx="306">
                  <c:v>5.89</c:v>
                </c:pt>
                <c:pt idx="307">
                  <c:v>6.32</c:v>
                </c:pt>
                <c:pt idx="308">
                  <c:v>6.42</c:v>
                </c:pt>
                <c:pt idx="309">
                  <c:v>6.15</c:v>
                </c:pt>
                <c:pt idx="310">
                  <c:v>6.5</c:v>
                </c:pt>
                <c:pt idx="311">
                  <c:v>6.28</c:v>
                </c:pt>
                <c:pt idx="312">
                  <c:v>5.98</c:v>
                </c:pt>
                <c:pt idx="313">
                  <c:v>5.81</c:v>
                </c:pt>
                <c:pt idx="314">
                  <c:v>5.56</c:v>
                </c:pt>
                <c:pt idx="315">
                  <c:v>5.73</c:v>
                </c:pt>
                <c:pt idx="316">
                  <c:v>5.55</c:v>
                </c:pt>
                <c:pt idx="317">
                  <c:v>5.56</c:v>
                </c:pt>
                <c:pt idx="318">
                  <c:v>5.5</c:v>
                </c:pt>
                <c:pt idx="319">
                  <c:v>5.66</c:v>
                </c:pt>
                <c:pt idx="320">
                  <c:v>5.46</c:v>
                </c:pt>
                <c:pt idx="321">
                  <c:v>5.15</c:v>
                </c:pt>
                <c:pt idx="322">
                  <c:v>5.18</c:v>
                </c:pt>
                <c:pt idx="323">
                  <c:v>5.28</c:v>
                </c:pt>
                <c:pt idx="324">
                  <c:v>4.87</c:v>
                </c:pt>
                <c:pt idx="325">
                  <c:v>4.62</c:v>
                </c:pt>
                <c:pt idx="326">
                  <c:v>4.49</c:v>
                </c:pt>
                <c:pt idx="327">
                  <c:v>4.59</c:v>
                </c:pt>
                <c:pt idx="328">
                  <c:v>4.62</c:v>
                </c:pt>
                <c:pt idx="329">
                  <c:v>4.71</c:v>
                </c:pt>
                <c:pt idx="330">
                  <c:v>4.8</c:v>
                </c:pt>
                <c:pt idx="331">
                  <c:v>5.03</c:v>
                </c:pt>
                <c:pt idx="332">
                  <c:v>4.84</c:v>
                </c:pt>
                <c:pt idx="333">
                  <c:v>4.62</c:v>
                </c:pt>
                <c:pt idx="334">
                  <c:v>4.83</c:v>
                </c:pt>
                <c:pt idx="335">
                  <c:v>4.75</c:v>
                </c:pt>
                <c:pt idx="336">
                  <c:v>4.82</c:v>
                </c:pt>
                <c:pt idx="337">
                  <c:v>4.7699999999999996</c:v>
                </c:pt>
                <c:pt idx="338">
                  <c:v>4.83</c:v>
                </c:pt>
                <c:pt idx="339">
                  <c:v>4.6500000000000004</c:v>
                </c:pt>
                <c:pt idx="340">
                  <c:v>4.75</c:v>
                </c:pt>
                <c:pt idx="341">
                  <c:v>4.5599999999999996</c:v>
                </c:pt>
                <c:pt idx="342">
                  <c:v>4.54</c:v>
                </c:pt>
                <c:pt idx="343">
                  <c:v>4.87</c:v>
                </c:pt>
                <c:pt idx="344">
                  <c:v>4.9800000000000004</c:v>
                </c:pt>
                <c:pt idx="345">
                  <c:v>4.82</c:v>
                </c:pt>
                <c:pt idx="346">
                  <c:v>5.0199999999999996</c:v>
                </c:pt>
                <c:pt idx="347">
                  <c:v>4.91</c:v>
                </c:pt>
                <c:pt idx="348">
                  <c:v>4.97</c:v>
                </c:pt>
                <c:pt idx="349">
                  <c:v>4.9400000000000004</c:v>
                </c:pt>
                <c:pt idx="350">
                  <c:v>4.99</c:v>
                </c:pt>
                <c:pt idx="351">
                  <c:v>4.78</c:v>
                </c:pt>
                <c:pt idx="352">
                  <c:v>4.82</c:v>
                </c:pt>
                <c:pt idx="353">
                  <c:v>4.75</c:v>
                </c:pt>
                <c:pt idx="354">
                  <c:v>4.95</c:v>
                </c:pt>
                <c:pt idx="355">
                  <c:v>4.8499999999999996</c:v>
                </c:pt>
                <c:pt idx="356">
                  <c:v>4.9000000000000004</c:v>
                </c:pt>
                <c:pt idx="357">
                  <c:v>5</c:v>
                </c:pt>
                <c:pt idx="358">
                  <c:v>4.9800000000000004</c:v>
                </c:pt>
                <c:pt idx="359">
                  <c:v>4.88</c:v>
                </c:pt>
                <c:pt idx="360">
                  <c:v>4.8099999999999996</c:v>
                </c:pt>
                <c:pt idx="361">
                  <c:v>4.93</c:v>
                </c:pt>
                <c:pt idx="362">
                  <c:v>4.96</c:v>
                </c:pt>
                <c:pt idx="363">
                  <c:v>4.9400000000000004</c:v>
                </c:pt>
                <c:pt idx="364">
                  <c:v>5</c:v>
                </c:pt>
                <c:pt idx="365">
                  <c:v>4.9800000000000004</c:v>
                </c:pt>
                <c:pt idx="366">
                  <c:v>4.96</c:v>
                </c:pt>
                <c:pt idx="367">
                  <c:v>4.87</c:v>
                </c:pt>
                <c:pt idx="368">
                  <c:v>5</c:v>
                </c:pt>
                <c:pt idx="369">
                  <c:v>4.9400000000000004</c:v>
                </c:pt>
                <c:pt idx="370">
                  <c:v>4.95</c:v>
                </c:pt>
                <c:pt idx="371">
                  <c:v>4.8499999999999996</c:v>
                </c:pt>
                <c:pt idx="372">
                  <c:v>4.92</c:v>
                </c:pt>
                <c:pt idx="373">
                  <c:v>4.95</c:v>
                </c:pt>
                <c:pt idx="374">
                  <c:v>4.8899999999999997</c:v>
                </c:pt>
                <c:pt idx="375">
                  <c:v>4.74</c:v>
                </c:pt>
                <c:pt idx="376">
                  <c:v>4.5999999999999996</c:v>
                </c:pt>
                <c:pt idx="377">
                  <c:v>4.4400000000000004</c:v>
                </c:pt>
                <c:pt idx="378">
                  <c:v>4.26</c:v>
                </c:pt>
                <c:pt idx="379">
                  <c:v>4.1100000000000003</c:v>
                </c:pt>
                <c:pt idx="380">
                  <c:v>3.9</c:v>
                </c:pt>
                <c:pt idx="381">
                  <c:v>3.91</c:v>
                </c:pt>
                <c:pt idx="382">
                  <c:v>3.73</c:v>
                </c:pt>
                <c:pt idx="383">
                  <c:v>3.55</c:v>
                </c:pt>
                <c:pt idx="384">
                  <c:v>3.6</c:v>
                </c:pt>
                <c:pt idx="385">
                  <c:v>3.45</c:v>
                </c:pt>
                <c:pt idx="386">
                  <c:v>3.49</c:v>
                </c:pt>
                <c:pt idx="387">
                  <c:v>3.69</c:v>
                </c:pt>
                <c:pt idx="388">
                  <c:v>3.79</c:v>
                </c:pt>
                <c:pt idx="389">
                  <c:v>3.77</c:v>
                </c:pt>
                <c:pt idx="390">
                  <c:v>3.84</c:v>
                </c:pt>
                <c:pt idx="391">
                  <c:v>3.82</c:v>
                </c:pt>
                <c:pt idx="392">
                  <c:v>3.58</c:v>
                </c:pt>
                <c:pt idx="393">
                  <c:v>3.77</c:v>
                </c:pt>
                <c:pt idx="394">
                  <c:v>3.75</c:v>
                </c:pt>
                <c:pt idx="395">
                  <c:v>3.75</c:v>
                </c:pt>
                <c:pt idx="396">
                  <c:v>3.85</c:v>
                </c:pt>
                <c:pt idx="397">
                  <c:v>3.86</c:v>
                </c:pt>
                <c:pt idx="398">
                  <c:v>3.73</c:v>
                </c:pt>
                <c:pt idx="399">
                  <c:v>3.77</c:v>
                </c:pt>
                <c:pt idx="400">
                  <c:v>3.79</c:v>
                </c:pt>
                <c:pt idx="401">
                  <c:v>3.57</c:v>
                </c:pt>
                <c:pt idx="402">
                  <c:v>3.55</c:v>
                </c:pt>
                <c:pt idx="403">
                  <c:v>3.75</c:v>
                </c:pt>
                <c:pt idx="404">
                  <c:v>4.26</c:v>
                </c:pt>
                <c:pt idx="405">
                  <c:v>4.32</c:v>
                </c:pt>
                <c:pt idx="406">
                  <c:v>4.3899999999999997</c:v>
                </c:pt>
                <c:pt idx="407">
                  <c:v>4.12</c:v>
                </c:pt>
                <c:pt idx="408">
                  <c:v>4.13</c:v>
                </c:pt>
                <c:pt idx="409">
                  <c:v>4.09</c:v>
                </c:pt>
                <c:pt idx="410">
                  <c:v>4.24</c:v>
                </c:pt>
                <c:pt idx="411">
                  <c:v>4.3899999999999997</c:v>
                </c:pt>
                <c:pt idx="412">
                  <c:v>4.32</c:v>
                </c:pt>
                <c:pt idx="413">
                  <c:v>4.4000000000000004</c:v>
                </c:pt>
                <c:pt idx="414">
                  <c:v>4.4000000000000004</c:v>
                </c:pt>
                <c:pt idx="415">
                  <c:v>4.29</c:v>
                </c:pt>
                <c:pt idx="416">
                  <c:v>4.26</c:v>
                </c:pt>
                <c:pt idx="417">
                  <c:v>4.1399999999999997</c:v>
                </c:pt>
                <c:pt idx="418">
                  <c:v>4.13</c:v>
                </c:pt>
                <c:pt idx="419">
                  <c:v>4.09</c:v>
                </c:pt>
                <c:pt idx="420">
                  <c:v>4.24</c:v>
                </c:pt>
                <c:pt idx="421">
                  <c:v>4.4800000000000004</c:v>
                </c:pt>
                <c:pt idx="422">
                  <c:v>4.2699999999999996</c:v>
                </c:pt>
                <c:pt idx="423">
                  <c:v>4.25</c:v>
                </c:pt>
                <c:pt idx="424">
                  <c:v>4.28</c:v>
                </c:pt>
                <c:pt idx="425">
                  <c:v>4.34</c:v>
                </c:pt>
                <c:pt idx="426">
                  <c:v>4.5199999999999996</c:v>
                </c:pt>
                <c:pt idx="427">
                  <c:v>4.54</c:v>
                </c:pt>
                <c:pt idx="428">
                  <c:v>4.59</c:v>
                </c:pt>
                <c:pt idx="429">
                  <c:v>4.6500000000000004</c:v>
                </c:pt>
                <c:pt idx="430">
                  <c:v>4.79</c:v>
                </c:pt>
                <c:pt idx="431">
                  <c:v>4.75</c:v>
                </c:pt>
                <c:pt idx="432">
                  <c:v>4.8</c:v>
                </c:pt>
                <c:pt idx="433">
                  <c:v>4.8</c:v>
                </c:pt>
                <c:pt idx="434">
                  <c:v>4.71</c:v>
                </c:pt>
                <c:pt idx="435">
                  <c:v>4.53</c:v>
                </c:pt>
                <c:pt idx="436">
                  <c:v>4.42</c:v>
                </c:pt>
                <c:pt idx="437">
                  <c:v>4.3600000000000003</c:v>
                </c:pt>
                <c:pt idx="438">
                  <c:v>4.4800000000000004</c:v>
                </c:pt>
                <c:pt idx="439">
                  <c:v>4.66</c:v>
                </c:pt>
                <c:pt idx="440">
                  <c:v>4.99</c:v>
                </c:pt>
                <c:pt idx="441">
                  <c:v>5.9</c:v>
                </c:pt>
                <c:pt idx="442">
                  <c:v>5.64</c:v>
                </c:pt>
                <c:pt idx="443">
                  <c:v>5.66</c:v>
                </c:pt>
                <c:pt idx="444">
                  <c:v>5.66</c:v>
                </c:pt>
                <c:pt idx="445">
                  <c:v>5.52</c:v>
                </c:pt>
                <c:pt idx="446">
                  <c:v>5.3</c:v>
                </c:pt>
                <c:pt idx="447">
                  <c:v>4.8600000000000003</c:v>
                </c:pt>
                <c:pt idx="448">
                  <c:v>4.82</c:v>
                </c:pt>
                <c:pt idx="449">
                  <c:v>5.04</c:v>
                </c:pt>
                <c:pt idx="450">
                  <c:v>5.31</c:v>
                </c:pt>
                <c:pt idx="451">
                  <c:v>6.09</c:v>
                </c:pt>
                <c:pt idx="452">
                  <c:v>5.77</c:v>
                </c:pt>
                <c:pt idx="453">
                  <c:v>6.24</c:v>
                </c:pt>
                <c:pt idx="454">
                  <c:v>6.17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90B-409B-9500-4417002EEA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712064"/>
        <c:axId val="230713600"/>
      </c:lineChart>
      <c:catAx>
        <c:axId val="230712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540000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0713600"/>
        <c:crosses val="autoZero"/>
        <c:auto val="1"/>
        <c:lblAlgn val="ctr"/>
        <c:lblOffset val="100"/>
        <c:tickLblSkip val="51"/>
        <c:tickMarkSkip val="25"/>
        <c:noMultiLvlLbl val="0"/>
      </c:catAx>
      <c:valAx>
        <c:axId val="230713600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07120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3450174978127727"/>
          <c:y val="0.19006415864683585"/>
          <c:w val="0.29817169728783904"/>
          <c:h val="0.10903433945756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254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://charts3.barchart.com/chart.asp?sym=SBH15&amp;data=A&amp;jav=adv&amp;vol=Y&amp;evnt=adv&amp;grid=Y&amp;code=BSTK&amp;org=stk&amp;fix=" TargetMode="External"/><Relationship Id="rId2" Type="http://schemas.openxmlformats.org/officeDocument/2006/relationships/image" Target="../media/image1.gif"/><Relationship Id="rId1" Type="http://schemas.openxmlformats.org/officeDocument/2006/relationships/hyperlink" Target="http://charts3.barchart.com/chart.asp?sym=SWZ14&amp;data=A&amp;jav=adv&amp;vol=Y&amp;evnt=adv&amp;grid=Y&amp;code=BSTK&amp;org=stk&amp;fix=" TargetMode="External"/><Relationship Id="rId4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66675</xdr:rowOff>
    </xdr:from>
    <xdr:to>
      <xdr:col>3</xdr:col>
      <xdr:colOff>0</xdr:colOff>
      <xdr:row>4</xdr:row>
      <xdr:rowOff>66675</xdr:rowOff>
    </xdr:to>
    <xdr:sp macro="" textlink="">
      <xdr:nvSpPr>
        <xdr:cNvPr id="3073" name="Line 1">
          <a:extLst>
            <a:ext uri="{FF2B5EF4-FFF2-40B4-BE49-F238E27FC236}">
              <a16:creationId xmlns:a16="http://schemas.microsoft.com/office/drawing/2014/main" xmlns="" id="{00000000-0008-0000-0200-0000010C0000}"/>
            </a:ext>
          </a:extLst>
        </xdr:cNvPr>
        <xdr:cNvSpPr>
          <a:spLocks noChangeShapeType="1"/>
        </xdr:cNvSpPr>
      </xdr:nvSpPr>
      <xdr:spPr bwMode="auto">
        <a:xfrm flipV="1">
          <a:off x="1743075" y="714375"/>
          <a:ext cx="619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600075</xdr:colOff>
      <xdr:row>9</xdr:row>
      <xdr:rowOff>66675</xdr:rowOff>
    </xdr:from>
    <xdr:to>
      <xdr:col>5</xdr:col>
      <xdr:colOff>9525</xdr:colOff>
      <xdr:row>9</xdr:row>
      <xdr:rowOff>66675</xdr:rowOff>
    </xdr:to>
    <xdr:sp macro="" textlink="">
      <xdr:nvSpPr>
        <xdr:cNvPr id="3074" name="Line 2">
          <a:extLst>
            <a:ext uri="{FF2B5EF4-FFF2-40B4-BE49-F238E27FC236}">
              <a16:creationId xmlns:a16="http://schemas.microsoft.com/office/drawing/2014/main" xmlns="" id="{00000000-0008-0000-0200-0000020C0000}"/>
            </a:ext>
          </a:extLst>
        </xdr:cNvPr>
        <xdr:cNvSpPr>
          <a:spLocks noChangeShapeType="1"/>
        </xdr:cNvSpPr>
      </xdr:nvSpPr>
      <xdr:spPr bwMode="auto">
        <a:xfrm>
          <a:off x="1743075" y="1524000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485775</xdr:colOff>
      <xdr:row>6</xdr:row>
      <xdr:rowOff>38100</xdr:rowOff>
    </xdr:from>
    <xdr:to>
      <xdr:col>3</xdr:col>
      <xdr:colOff>276225</xdr:colOff>
      <xdr:row>14</xdr:row>
      <xdr:rowOff>190500</xdr:rowOff>
    </xdr:to>
    <xdr:sp macro="" textlink="">
      <xdr:nvSpPr>
        <xdr:cNvPr id="3075" name="Line 3">
          <a:extLst>
            <a:ext uri="{FF2B5EF4-FFF2-40B4-BE49-F238E27FC236}">
              <a16:creationId xmlns:a16="http://schemas.microsoft.com/office/drawing/2014/main" xmlns="" id="{00000000-0008-0000-0200-0000030C0000}"/>
            </a:ext>
          </a:extLst>
        </xdr:cNvPr>
        <xdr:cNvSpPr>
          <a:spLocks noChangeShapeType="1"/>
        </xdr:cNvSpPr>
      </xdr:nvSpPr>
      <xdr:spPr bwMode="auto">
        <a:xfrm>
          <a:off x="1628775" y="1009650"/>
          <a:ext cx="1009650" cy="1447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419100</xdr:colOff>
      <xdr:row>10</xdr:row>
      <xdr:rowOff>152400</xdr:rowOff>
    </xdr:from>
    <xdr:to>
      <xdr:col>5</xdr:col>
      <xdr:colOff>152400</xdr:colOff>
      <xdr:row>14</xdr:row>
      <xdr:rowOff>209550</xdr:rowOff>
    </xdr:to>
    <xdr:sp macro="" textlink="">
      <xdr:nvSpPr>
        <xdr:cNvPr id="3076" name="Line 4">
          <a:extLst>
            <a:ext uri="{FF2B5EF4-FFF2-40B4-BE49-F238E27FC236}">
              <a16:creationId xmlns:a16="http://schemas.microsoft.com/office/drawing/2014/main" xmlns="" id="{00000000-0008-0000-0200-0000040C0000}"/>
            </a:ext>
          </a:extLst>
        </xdr:cNvPr>
        <xdr:cNvSpPr>
          <a:spLocks noChangeShapeType="1"/>
        </xdr:cNvSpPr>
      </xdr:nvSpPr>
      <xdr:spPr bwMode="auto">
        <a:xfrm>
          <a:off x="1562100" y="1771650"/>
          <a:ext cx="2200275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219075</xdr:colOff>
      <xdr:row>15</xdr:row>
      <xdr:rowOff>123825</xdr:rowOff>
    </xdr:from>
    <xdr:to>
      <xdr:col>4</xdr:col>
      <xdr:colOff>295275</xdr:colOff>
      <xdr:row>18</xdr:row>
      <xdr:rowOff>152400</xdr:rowOff>
    </xdr:to>
    <xdr:sp macro="" textlink="">
      <xdr:nvSpPr>
        <xdr:cNvPr id="3077" name="Text Box 5">
          <a:extLst>
            <a:ext uri="{FF2B5EF4-FFF2-40B4-BE49-F238E27FC236}">
              <a16:creationId xmlns:a16="http://schemas.microsoft.com/office/drawing/2014/main" xmlns="" id="{00000000-0008-0000-0200-0000050C0000}"/>
            </a:ext>
          </a:extLst>
        </xdr:cNvPr>
        <xdr:cNvSpPr txBox="1">
          <a:spLocks noChangeArrowheads="1"/>
        </xdr:cNvSpPr>
      </xdr:nvSpPr>
      <xdr:spPr bwMode="auto">
        <a:xfrm>
          <a:off x="1971675" y="2714625"/>
          <a:ext cx="1323975" cy="51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Use Bond A's IRR to price the first payment from Bond C.</a:t>
          </a:r>
        </a:p>
      </xdr:txBody>
    </xdr:sp>
    <xdr:clientData/>
  </xdr:twoCellAnchor>
  <xdr:twoCellAnchor>
    <xdr:from>
      <xdr:col>4</xdr:col>
      <xdr:colOff>600075</xdr:colOff>
      <xdr:row>15</xdr:row>
      <xdr:rowOff>142875</xdr:rowOff>
    </xdr:from>
    <xdr:to>
      <xdr:col>7</xdr:col>
      <xdr:colOff>95250</xdr:colOff>
      <xdr:row>18</xdr:row>
      <xdr:rowOff>142875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xmlns="" id="{00000000-0008-0000-0200-0000060C0000}"/>
            </a:ext>
          </a:extLst>
        </xdr:cNvPr>
        <xdr:cNvSpPr txBox="1">
          <a:spLocks noChangeArrowheads="1"/>
        </xdr:cNvSpPr>
      </xdr:nvSpPr>
      <xdr:spPr bwMode="auto">
        <a:xfrm>
          <a:off x="3600450" y="2733675"/>
          <a:ext cx="1343025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Use Bond B's IRR to price the second payment from Bond C</a:t>
          </a:r>
        </a:p>
      </xdr:txBody>
    </xdr:sp>
    <xdr:clientData/>
  </xdr:twoCellAnchor>
  <xdr:twoCellAnchor>
    <xdr:from>
      <xdr:col>0</xdr:col>
      <xdr:colOff>285750</xdr:colOff>
      <xdr:row>15</xdr:row>
      <xdr:rowOff>114300</xdr:rowOff>
    </xdr:from>
    <xdr:to>
      <xdr:col>1</xdr:col>
      <xdr:colOff>457200</xdr:colOff>
      <xdr:row>18</xdr:row>
      <xdr:rowOff>142875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xmlns="" id="{00000000-0008-0000-0200-0000070C0000}"/>
            </a:ext>
          </a:extLst>
        </xdr:cNvPr>
        <xdr:cNvSpPr txBox="1">
          <a:spLocks noChangeArrowheads="1"/>
        </xdr:cNvSpPr>
      </xdr:nvSpPr>
      <xdr:spPr bwMode="auto">
        <a:xfrm>
          <a:off x="285750" y="2705100"/>
          <a:ext cx="1314450" cy="51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Bond C price=value of year-1 plus value of year 2 payments.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15</xdr:row>
      <xdr:rowOff>107950</xdr:rowOff>
    </xdr:from>
    <xdr:to>
      <xdr:col>2</xdr:col>
      <xdr:colOff>355600</xdr:colOff>
      <xdr:row>19</xdr:row>
      <xdr:rowOff>31750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 flipV="1">
          <a:off x="2571750" y="2901950"/>
          <a:ext cx="381000" cy="7620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</xdr:col>
      <xdr:colOff>273050</xdr:colOff>
      <xdr:row>17</xdr:row>
      <xdr:rowOff>60325</xdr:rowOff>
    </xdr:from>
    <xdr:to>
      <xdr:col>3</xdr:col>
      <xdr:colOff>1911350</xdr:colOff>
      <xdr:row>20</xdr:row>
      <xdr:rowOff>76200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3689350" y="3171825"/>
          <a:ext cx="1638300" cy="695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New shares are created at the current fund share price, so the fund is now worth 10,500*$103=$1,081,500 .</a:t>
          </a:r>
        </a:p>
      </xdr:txBody>
    </xdr:sp>
    <xdr:clientData/>
  </xdr:twoCellAnchor>
  <xdr:twoCellAnchor>
    <xdr:from>
      <xdr:col>2</xdr:col>
      <xdr:colOff>285749</xdr:colOff>
      <xdr:row>17</xdr:row>
      <xdr:rowOff>171450</xdr:rowOff>
    </xdr:from>
    <xdr:to>
      <xdr:col>3</xdr:col>
      <xdr:colOff>253998</xdr:colOff>
      <xdr:row>18</xdr:row>
      <xdr:rowOff>146050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2882899" y="3282950"/>
          <a:ext cx="787399" cy="336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5</xdr:row>
      <xdr:rowOff>114300</xdr:rowOff>
    </xdr:from>
    <xdr:to>
      <xdr:col>12</xdr:col>
      <xdr:colOff>304800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xmlns="" id="{00000000-0008-0000-08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409575</xdr:colOff>
      <xdr:row>98</xdr:row>
      <xdr:rowOff>66675</xdr:rowOff>
    </xdr:from>
    <xdr:to>
      <xdr:col>5</xdr:col>
      <xdr:colOff>342900</xdr:colOff>
      <xdr:row>100</xdr:row>
      <xdr:rowOff>57150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xmlns="" id="{00000000-0008-0000-0800-000002040000}"/>
            </a:ext>
          </a:extLst>
        </xdr:cNvPr>
        <xdr:cNvSpPr txBox="1">
          <a:spLocks noChangeArrowheads="1"/>
        </xdr:cNvSpPr>
      </xdr:nvSpPr>
      <xdr:spPr bwMode="auto">
        <a:xfrm>
          <a:off x="3028950" y="16821150"/>
          <a:ext cx="790575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Palm's stock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price</a:t>
          </a:r>
        </a:p>
      </xdr:txBody>
    </xdr:sp>
    <xdr:clientData/>
  </xdr:twoCellAnchor>
  <xdr:twoCellAnchor>
    <xdr:from>
      <xdr:col>4</xdr:col>
      <xdr:colOff>381000</xdr:colOff>
      <xdr:row>100</xdr:row>
      <xdr:rowOff>133350</xdr:rowOff>
    </xdr:from>
    <xdr:to>
      <xdr:col>5</xdr:col>
      <xdr:colOff>485775</xdr:colOff>
      <xdr:row>103</xdr:row>
      <xdr:rowOff>9525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xmlns="" id="{00000000-0008-0000-0800-000003040000}"/>
            </a:ext>
          </a:extLst>
        </xdr:cNvPr>
        <xdr:cNvSpPr txBox="1">
          <a:spLocks noChangeArrowheads="1"/>
        </xdr:cNvSpPr>
      </xdr:nvSpPr>
      <xdr:spPr bwMode="auto">
        <a:xfrm>
          <a:off x="3000375" y="17211675"/>
          <a:ext cx="962025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3Com's stock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price</a:t>
          </a:r>
        </a:p>
      </xdr:txBody>
    </xdr:sp>
    <xdr:clientData/>
  </xdr:twoCellAnchor>
  <xdr:twoCellAnchor>
    <xdr:from>
      <xdr:col>2</xdr:col>
      <xdr:colOff>19050</xdr:colOff>
      <xdr:row>99</xdr:row>
      <xdr:rowOff>66675</xdr:rowOff>
    </xdr:from>
    <xdr:to>
      <xdr:col>4</xdr:col>
      <xdr:colOff>419100</xdr:colOff>
      <xdr:row>106</xdr:row>
      <xdr:rowOff>57150</xdr:rowOff>
    </xdr:to>
    <xdr:sp macro="" textlink="">
      <xdr:nvSpPr>
        <xdr:cNvPr id="1028" name="Line 4">
          <a:extLst>
            <a:ext uri="{FF2B5EF4-FFF2-40B4-BE49-F238E27FC236}">
              <a16:creationId xmlns:a16="http://schemas.microsoft.com/office/drawing/2014/main" xmlns="" id="{00000000-0008-0000-0800-000004040000}"/>
            </a:ext>
          </a:extLst>
        </xdr:cNvPr>
        <xdr:cNvSpPr>
          <a:spLocks noChangeShapeType="1"/>
        </xdr:cNvSpPr>
      </xdr:nvSpPr>
      <xdr:spPr bwMode="auto">
        <a:xfrm flipH="1">
          <a:off x="1238250" y="16983075"/>
          <a:ext cx="1800225" cy="1123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19050</xdr:colOff>
      <xdr:row>102</xdr:row>
      <xdr:rowOff>123825</xdr:rowOff>
    </xdr:from>
    <xdr:to>
      <xdr:col>4</xdr:col>
      <xdr:colOff>390525</xdr:colOff>
      <xdr:row>106</xdr:row>
      <xdr:rowOff>85725</xdr:rowOff>
    </xdr:to>
    <xdr:sp macro="" textlink="">
      <xdr:nvSpPr>
        <xdr:cNvPr id="1029" name="Line 5">
          <a:extLst>
            <a:ext uri="{FF2B5EF4-FFF2-40B4-BE49-F238E27FC236}">
              <a16:creationId xmlns:a16="http://schemas.microsoft.com/office/drawing/2014/main" xmlns="" id="{00000000-0008-0000-0800-000005040000}"/>
            </a:ext>
          </a:extLst>
        </xdr:cNvPr>
        <xdr:cNvSpPr>
          <a:spLocks noChangeShapeType="1"/>
        </xdr:cNvSpPr>
      </xdr:nvSpPr>
      <xdr:spPr bwMode="auto">
        <a:xfrm flipH="1">
          <a:off x="1847850" y="17526000"/>
          <a:ext cx="1162050" cy="609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371475</xdr:colOff>
      <xdr:row>103</xdr:row>
      <xdr:rowOff>66675</xdr:rowOff>
    </xdr:from>
    <xdr:to>
      <xdr:col>5</xdr:col>
      <xdr:colOff>542925</xdr:colOff>
      <xdr:row>105</xdr:row>
      <xdr:rowOff>133350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xmlns="" id="{00000000-0008-0000-0800-000007040000}"/>
            </a:ext>
          </a:extLst>
        </xdr:cNvPr>
        <xdr:cNvSpPr txBox="1">
          <a:spLocks noChangeArrowheads="1"/>
        </xdr:cNvSpPr>
      </xdr:nvSpPr>
      <xdr:spPr bwMode="auto">
        <a:xfrm>
          <a:off x="2990850" y="17630775"/>
          <a:ext cx="1028700" cy="390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3Com sells for 1.815 times Palm</a:t>
          </a:r>
        </a:p>
      </xdr:txBody>
    </xdr:sp>
    <xdr:clientData/>
  </xdr:twoCellAnchor>
  <xdr:twoCellAnchor>
    <xdr:from>
      <xdr:col>4</xdr:col>
      <xdr:colOff>19050</xdr:colOff>
      <xdr:row>105</xdr:row>
      <xdr:rowOff>47625</xdr:rowOff>
    </xdr:from>
    <xdr:to>
      <xdr:col>4</xdr:col>
      <xdr:colOff>381000</xdr:colOff>
      <xdr:row>106</xdr:row>
      <xdr:rowOff>38100</xdr:rowOff>
    </xdr:to>
    <xdr:sp macro="" textlink="">
      <xdr:nvSpPr>
        <xdr:cNvPr id="1032" name="Line 8">
          <a:extLst>
            <a:ext uri="{FF2B5EF4-FFF2-40B4-BE49-F238E27FC236}">
              <a16:creationId xmlns:a16="http://schemas.microsoft.com/office/drawing/2014/main" xmlns="" id="{00000000-0008-0000-0800-000008040000}"/>
            </a:ext>
          </a:extLst>
        </xdr:cNvPr>
        <xdr:cNvSpPr>
          <a:spLocks noChangeShapeType="1"/>
        </xdr:cNvSpPr>
      </xdr:nvSpPr>
      <xdr:spPr bwMode="auto">
        <a:xfrm flipH="1">
          <a:off x="2638425" y="17935575"/>
          <a:ext cx="36195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5</xdr:row>
      <xdr:rowOff>114300</xdr:rowOff>
    </xdr:from>
    <xdr:to>
      <xdr:col>12</xdr:col>
      <xdr:colOff>304800</xdr:colOff>
      <xdr:row>27</xdr:row>
      <xdr:rowOff>9525</xdr:rowOff>
    </xdr:to>
    <xdr:graphicFrame macro="">
      <xdr:nvGraphicFramePr>
        <xdr:cNvPr id="4097" name="Chart 1">
          <a:extLst>
            <a:ext uri="{FF2B5EF4-FFF2-40B4-BE49-F238E27FC236}">
              <a16:creationId xmlns:a16="http://schemas.microsoft.com/office/drawing/2014/main" xmlns="" id="{00000000-0008-0000-0900-000001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409575</xdr:colOff>
      <xdr:row>98</xdr:row>
      <xdr:rowOff>66675</xdr:rowOff>
    </xdr:from>
    <xdr:to>
      <xdr:col>5</xdr:col>
      <xdr:colOff>342900</xdr:colOff>
      <xdr:row>100</xdr:row>
      <xdr:rowOff>57150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xmlns="" id="{00000000-0008-0000-0900-000002100000}"/>
            </a:ext>
          </a:extLst>
        </xdr:cNvPr>
        <xdr:cNvSpPr txBox="1">
          <a:spLocks noChangeArrowheads="1"/>
        </xdr:cNvSpPr>
      </xdr:nvSpPr>
      <xdr:spPr bwMode="auto">
        <a:xfrm>
          <a:off x="3028950" y="1600200"/>
          <a:ext cx="790575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Palm's stock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price</a:t>
          </a:r>
        </a:p>
      </xdr:txBody>
    </xdr:sp>
    <xdr:clientData/>
  </xdr:twoCellAnchor>
  <xdr:twoCellAnchor>
    <xdr:from>
      <xdr:col>4</xdr:col>
      <xdr:colOff>381000</xdr:colOff>
      <xdr:row>100</xdr:row>
      <xdr:rowOff>133350</xdr:rowOff>
    </xdr:from>
    <xdr:to>
      <xdr:col>5</xdr:col>
      <xdr:colOff>485775</xdr:colOff>
      <xdr:row>103</xdr:row>
      <xdr:rowOff>9525</xdr:rowOff>
    </xdr:to>
    <xdr:sp macro="" textlink="">
      <xdr:nvSpPr>
        <xdr:cNvPr id="4099" name="Text Box 3">
          <a:extLst>
            <a:ext uri="{FF2B5EF4-FFF2-40B4-BE49-F238E27FC236}">
              <a16:creationId xmlns:a16="http://schemas.microsoft.com/office/drawing/2014/main" xmlns="" id="{00000000-0008-0000-0900-000003100000}"/>
            </a:ext>
          </a:extLst>
        </xdr:cNvPr>
        <xdr:cNvSpPr txBox="1">
          <a:spLocks noChangeArrowheads="1"/>
        </xdr:cNvSpPr>
      </xdr:nvSpPr>
      <xdr:spPr bwMode="auto">
        <a:xfrm>
          <a:off x="3000375" y="1990725"/>
          <a:ext cx="962025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3Com's stock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price</a:t>
          </a:r>
        </a:p>
      </xdr:txBody>
    </xdr:sp>
    <xdr:clientData/>
  </xdr:twoCellAnchor>
  <xdr:twoCellAnchor>
    <xdr:from>
      <xdr:col>2</xdr:col>
      <xdr:colOff>19050</xdr:colOff>
      <xdr:row>99</xdr:row>
      <xdr:rowOff>66675</xdr:rowOff>
    </xdr:from>
    <xdr:to>
      <xdr:col>4</xdr:col>
      <xdr:colOff>419100</xdr:colOff>
      <xdr:row>106</xdr:row>
      <xdr:rowOff>57150</xdr:rowOff>
    </xdr:to>
    <xdr:sp macro="" textlink="">
      <xdr:nvSpPr>
        <xdr:cNvPr id="4100" name="Line 4">
          <a:extLst>
            <a:ext uri="{FF2B5EF4-FFF2-40B4-BE49-F238E27FC236}">
              <a16:creationId xmlns:a16="http://schemas.microsoft.com/office/drawing/2014/main" xmlns="" id="{00000000-0008-0000-0900-000004100000}"/>
            </a:ext>
          </a:extLst>
        </xdr:cNvPr>
        <xdr:cNvSpPr>
          <a:spLocks noChangeShapeType="1"/>
        </xdr:cNvSpPr>
      </xdr:nvSpPr>
      <xdr:spPr bwMode="auto">
        <a:xfrm flipH="1">
          <a:off x="1238250" y="1762125"/>
          <a:ext cx="1800225" cy="1123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19050</xdr:colOff>
      <xdr:row>102</xdr:row>
      <xdr:rowOff>123825</xdr:rowOff>
    </xdr:from>
    <xdr:to>
      <xdr:col>4</xdr:col>
      <xdr:colOff>390525</xdr:colOff>
      <xdr:row>106</xdr:row>
      <xdr:rowOff>85725</xdr:rowOff>
    </xdr:to>
    <xdr:sp macro="" textlink="">
      <xdr:nvSpPr>
        <xdr:cNvPr id="4101" name="Line 5">
          <a:extLst>
            <a:ext uri="{FF2B5EF4-FFF2-40B4-BE49-F238E27FC236}">
              <a16:creationId xmlns:a16="http://schemas.microsoft.com/office/drawing/2014/main" xmlns="" id="{00000000-0008-0000-0900-000005100000}"/>
            </a:ext>
          </a:extLst>
        </xdr:cNvPr>
        <xdr:cNvSpPr>
          <a:spLocks noChangeShapeType="1"/>
        </xdr:cNvSpPr>
      </xdr:nvSpPr>
      <xdr:spPr bwMode="auto">
        <a:xfrm flipH="1">
          <a:off x="1847850" y="2305050"/>
          <a:ext cx="1162050" cy="609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371475</xdr:colOff>
      <xdr:row>103</xdr:row>
      <xdr:rowOff>66675</xdr:rowOff>
    </xdr:from>
    <xdr:to>
      <xdr:col>5</xdr:col>
      <xdr:colOff>542925</xdr:colOff>
      <xdr:row>105</xdr:row>
      <xdr:rowOff>133350</xdr:rowOff>
    </xdr:to>
    <xdr:sp macro="" textlink="">
      <xdr:nvSpPr>
        <xdr:cNvPr id="4102" name="Text Box 6">
          <a:extLst>
            <a:ext uri="{FF2B5EF4-FFF2-40B4-BE49-F238E27FC236}">
              <a16:creationId xmlns:a16="http://schemas.microsoft.com/office/drawing/2014/main" xmlns="" id="{00000000-0008-0000-0900-000006100000}"/>
            </a:ext>
          </a:extLst>
        </xdr:cNvPr>
        <xdr:cNvSpPr txBox="1">
          <a:spLocks noChangeArrowheads="1"/>
        </xdr:cNvSpPr>
      </xdr:nvSpPr>
      <xdr:spPr bwMode="auto">
        <a:xfrm>
          <a:off x="2990850" y="2409825"/>
          <a:ext cx="1028700" cy="390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3Com sells for 1.815 times Palm</a:t>
          </a:r>
        </a:p>
      </xdr:txBody>
    </xdr:sp>
    <xdr:clientData/>
  </xdr:twoCellAnchor>
  <xdr:twoCellAnchor>
    <xdr:from>
      <xdr:col>4</xdr:col>
      <xdr:colOff>19050</xdr:colOff>
      <xdr:row>105</xdr:row>
      <xdr:rowOff>47625</xdr:rowOff>
    </xdr:from>
    <xdr:to>
      <xdr:col>4</xdr:col>
      <xdr:colOff>381000</xdr:colOff>
      <xdr:row>106</xdr:row>
      <xdr:rowOff>38100</xdr:rowOff>
    </xdr:to>
    <xdr:sp macro="" textlink="">
      <xdr:nvSpPr>
        <xdr:cNvPr id="4103" name="Line 7">
          <a:extLst>
            <a:ext uri="{FF2B5EF4-FFF2-40B4-BE49-F238E27FC236}">
              <a16:creationId xmlns:a16="http://schemas.microsoft.com/office/drawing/2014/main" xmlns="" id="{00000000-0008-0000-0900-000007100000}"/>
            </a:ext>
          </a:extLst>
        </xdr:cNvPr>
        <xdr:cNvSpPr>
          <a:spLocks noChangeShapeType="1"/>
        </xdr:cNvSpPr>
      </xdr:nvSpPr>
      <xdr:spPr bwMode="auto">
        <a:xfrm flipH="1">
          <a:off x="2638425" y="2714625"/>
          <a:ext cx="36195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182880</xdr:colOff>
      <xdr:row>2</xdr:row>
      <xdr:rowOff>106680</xdr:rowOff>
    </xdr:from>
    <xdr:to>
      <xdr:col>13</xdr:col>
      <xdr:colOff>354330</xdr:colOff>
      <xdr:row>113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3447FEB-B292-4937-BA20-02D68895EE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0</xdr:row>
      <xdr:rowOff>0</xdr:rowOff>
    </xdr:from>
    <xdr:to>
      <xdr:col>13</xdr:col>
      <xdr:colOff>762000</xdr:colOff>
      <xdr:row>1</xdr:row>
      <xdr:rowOff>44450</xdr:rowOff>
    </xdr:to>
    <xdr:pic>
      <xdr:nvPicPr>
        <xdr:cNvPr id="2" name="Picture 1" descr="liffe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7350" y="0"/>
          <a:ext cx="762000" cy="279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488950</xdr:colOff>
      <xdr:row>2</xdr:row>
      <xdr:rowOff>69850</xdr:rowOff>
    </xdr:to>
    <xdr:pic>
      <xdr:nvPicPr>
        <xdr:cNvPr id="3" name="Picture 2" descr="ICE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86950" y="0"/>
          <a:ext cx="4889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ugartech.co.za/sugarprice/" TargetMode="External"/><Relationship Id="rId2" Type="http://schemas.openxmlformats.org/officeDocument/2006/relationships/hyperlink" Target="http://www.theice.com/" TargetMode="External"/><Relationship Id="rId1" Type="http://schemas.openxmlformats.org/officeDocument/2006/relationships/hyperlink" Target="http://www.liffe.com/" TargetMode="Externa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sqref="A1:B1"/>
    </sheetView>
  </sheetViews>
  <sheetFormatPr defaultRowHeight="12.75" x14ac:dyDescent="0.2"/>
  <cols>
    <col min="1" max="1" width="14.28515625" bestFit="1" customWidth="1"/>
    <col min="2" max="2" width="113.42578125" bestFit="1" customWidth="1"/>
  </cols>
  <sheetData>
    <row r="1" spans="1:2" x14ac:dyDescent="0.2">
      <c r="A1" s="59" t="s">
        <v>576</v>
      </c>
      <c r="B1" s="59"/>
    </row>
    <row r="2" spans="1:2" x14ac:dyDescent="0.2">
      <c r="A2" s="6" t="s">
        <v>562</v>
      </c>
      <c r="B2" s="6" t="s">
        <v>563</v>
      </c>
    </row>
    <row r="3" spans="1:2" x14ac:dyDescent="0.2">
      <c r="A3" s="58" t="s">
        <v>564</v>
      </c>
      <c r="B3" t="str">
        <f ca="1">INDIRECT(ADDRESS(1,1,1,1,A3))</f>
        <v>ARBITRAGE OPPORTUNITY IN GRANNY SMITH APPLES</v>
      </c>
    </row>
    <row r="4" spans="1:2" x14ac:dyDescent="0.2">
      <c r="A4" s="58" t="s">
        <v>565</v>
      </c>
      <c r="B4" t="str">
        <f t="shared" ref="B4:B14" ca="1" si="0">INDIRECT(ADDRESS(1,1,1,1,A4))</f>
        <v>PRICE ADDITIVITY IN BONDS</v>
      </c>
    </row>
    <row r="5" spans="1:2" x14ac:dyDescent="0.2">
      <c r="A5" s="58" t="s">
        <v>566</v>
      </c>
      <c r="B5" t="str">
        <f t="shared" ca="1" si="0"/>
        <v>FIGURE 14.1 - PRICING A BOND BY ADDITIVITY - SCHEMATIC</v>
      </c>
    </row>
    <row r="6" spans="1:2" x14ac:dyDescent="0.2">
      <c r="A6" s="58" t="s">
        <v>567</v>
      </c>
      <c r="B6" t="str">
        <f t="shared" ca="1" si="0"/>
        <v>SUPER-DUPER OPEN END MUTUAL FUND</v>
      </c>
    </row>
    <row r="7" spans="1:2" x14ac:dyDescent="0.2">
      <c r="A7" s="58" t="s">
        <v>568</v>
      </c>
      <c r="B7" t="str">
        <f t="shared" ca="1" si="0"/>
        <v>SUPER-DUPER OPEN END MUTUAL FUND</v>
      </c>
    </row>
    <row r="8" spans="1:2" x14ac:dyDescent="0.2">
      <c r="A8" s="58" t="s">
        <v>569</v>
      </c>
      <c r="B8" t="str">
        <f t="shared" ca="1" si="0"/>
        <v>3COM AND PALM
This spreadsheet reflects market prices on
3 March 2000, the day after the issue of 5.7%
of Palm stock held by 3Com</v>
      </c>
    </row>
    <row r="9" spans="1:2" x14ac:dyDescent="0.2">
      <c r="A9" s="58" t="s">
        <v>570</v>
      </c>
      <c r="B9" t="str">
        <f t="shared" ca="1" si="0"/>
        <v>3COM AND PALM:  ARBITRAGING THE MISPRICING</v>
      </c>
    </row>
    <row r="10" spans="1:2" x14ac:dyDescent="0.2">
      <c r="A10" s="58" t="s">
        <v>571</v>
      </c>
      <c r="B10" t="str">
        <f t="shared" ca="1" si="0"/>
        <v>3COM AND PALM:  ARBITRAGING THE MISPRICING</v>
      </c>
    </row>
    <row r="11" spans="1:2" x14ac:dyDescent="0.2">
      <c r="A11" s="58" t="s">
        <v>572</v>
      </c>
      <c r="B11" t="str">
        <f t="shared" ca="1" si="0"/>
        <v>CALCULATING THE RATIO OF 3COM'S STOCK
PRICE TO PALM'S STOCK PRICE</v>
      </c>
    </row>
    <row r="12" spans="1:2" x14ac:dyDescent="0.2">
      <c r="A12" s="58" t="s">
        <v>573</v>
      </c>
      <c r="B12" t="str">
        <f t="shared" ca="1" si="0"/>
        <v>CALCULATING THE RATIO OF 3COM'S STOCK
PRICE TO PALM'S STOCK PRICE</v>
      </c>
    </row>
    <row r="13" spans="1:2" x14ac:dyDescent="0.2">
      <c r="A13" s="58" t="s">
        <v>574</v>
      </c>
      <c r="B13" t="str">
        <f t="shared" ca="1" si="0"/>
        <v>TRANSACTIONS COSTS ARE IMPORTANT</v>
      </c>
    </row>
    <row r="14" spans="1:2" x14ac:dyDescent="0.2">
      <c r="A14" s="58" t="s">
        <v>575</v>
      </c>
      <c r="B14" t="str">
        <f t="shared" ca="1" si="0"/>
        <v>COMPARING SUGAR PRICES IN LONDON AND NEW YORK</v>
      </c>
    </row>
  </sheetData>
  <mergeCells count="1">
    <mergeCell ref="A1:B1"/>
  </mergeCells>
  <hyperlinks>
    <hyperlink ref="A3" location="'Page 428'!A1" display="'Page 428'!A1"/>
    <hyperlink ref="A4" location="'Page 431'!A1" display="'Page 431'!A1"/>
    <hyperlink ref="A5" location="'Page 432'!A1" display="'Page 432'!A1"/>
    <hyperlink ref="A6" location="'Page 434'!A1" display="'Page 434'!A1"/>
    <hyperlink ref="A7" location="'Page 435'!A1" display="'Page 435'!A1"/>
    <hyperlink ref="A8" location="'Pages 439+440'!A1" display="'Pages 439+440'!A1"/>
    <hyperlink ref="A9" location="'Page 441'!A1" display="'Page 441'!A1"/>
    <hyperlink ref="A10" location="'Page 441 bottom'!A1" display="'Page 441 bottom'!A1"/>
    <hyperlink ref="A11" location="'Page 442'!A1" display="'Page 442'!A1"/>
    <hyperlink ref="A12" location="'Page 443'!A1" display="'Page 443'!A1"/>
    <hyperlink ref="A13" location="'Page 448 top'!A1" display="'Page 448 top'!A1"/>
    <hyperlink ref="A14" location="'Page 448 bottom'!A1" display="'Page 448 bottom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8"/>
  <sheetViews>
    <sheetView workbookViewId="0">
      <selection activeCell="A20" sqref="A20"/>
    </sheetView>
  </sheetViews>
  <sheetFormatPr defaultRowHeight="12.75" x14ac:dyDescent="0.2"/>
  <cols>
    <col min="1" max="1" width="24.5703125" bestFit="1" customWidth="1"/>
    <col min="2" max="2" width="9.28515625" bestFit="1" customWidth="1"/>
    <col min="3" max="3" width="15" bestFit="1" customWidth="1"/>
    <col min="4" max="4" width="19.85546875" customWidth="1"/>
  </cols>
  <sheetData>
    <row r="1" spans="1:4" ht="46.5" customHeight="1" x14ac:dyDescent="0.25">
      <c r="A1" s="60" t="s">
        <v>558</v>
      </c>
      <c r="B1" s="60"/>
      <c r="C1" s="60"/>
      <c r="D1" s="43"/>
    </row>
    <row r="2" spans="1:4" x14ac:dyDescent="0.2">
      <c r="A2" s="37" t="s">
        <v>523</v>
      </c>
      <c r="B2">
        <v>1</v>
      </c>
      <c r="C2" t="s">
        <v>525</v>
      </c>
    </row>
    <row r="3" spans="1:4" x14ac:dyDescent="0.2">
      <c r="A3" s="37" t="s">
        <v>524</v>
      </c>
      <c r="B3">
        <v>1.5</v>
      </c>
      <c r="C3" t="s">
        <v>525</v>
      </c>
    </row>
    <row r="5" spans="1:4" x14ac:dyDescent="0.2">
      <c r="A5" s="6" t="s">
        <v>526</v>
      </c>
      <c r="B5" s="6" t="s">
        <v>527</v>
      </c>
    </row>
    <row r="6" spans="1:4" x14ac:dyDescent="0.2">
      <c r="A6" t="s">
        <v>528</v>
      </c>
      <c r="B6">
        <f>-B2</f>
        <v>-1</v>
      </c>
      <c r="C6" t="e">
        <f ca="1">getformula(B6)</f>
        <v>#NAME?</v>
      </c>
    </row>
    <row r="7" spans="1:4" x14ac:dyDescent="0.2">
      <c r="A7" s="42" t="s">
        <v>529</v>
      </c>
      <c r="B7" s="42">
        <f>B3</f>
        <v>1.5</v>
      </c>
      <c r="C7" t="e">
        <f ca="1">getformula(B7)</f>
        <v>#NAME?</v>
      </c>
    </row>
    <row r="8" spans="1:4" x14ac:dyDescent="0.2">
      <c r="A8" s="38" t="s">
        <v>530</v>
      </c>
      <c r="B8" s="39">
        <f>SUM(B6:B7)</f>
        <v>0.5</v>
      </c>
      <c r="C8" t="e">
        <f ca="1">getformula(B8)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18"/>
  <sheetViews>
    <sheetView workbookViewId="0">
      <selection activeCell="C20" sqref="C20"/>
    </sheetView>
  </sheetViews>
  <sheetFormatPr defaultRowHeight="12.75" x14ac:dyDescent="0.2"/>
  <cols>
    <col min="1" max="1" width="26" customWidth="1"/>
    <col min="2" max="2" width="11" customWidth="1"/>
    <col min="3" max="3" width="18.42578125" customWidth="1"/>
    <col min="4" max="4" width="18.7109375" bestFit="1" customWidth="1"/>
  </cols>
  <sheetData>
    <row r="1" spans="1:4" ht="18" x14ac:dyDescent="0.25">
      <c r="A1" s="61" t="s">
        <v>481</v>
      </c>
      <c r="B1" s="61"/>
      <c r="C1" s="61"/>
      <c r="D1" s="61"/>
    </row>
    <row r="2" spans="1:4" x14ac:dyDescent="0.2">
      <c r="A2" s="6" t="s">
        <v>494</v>
      </c>
    </row>
    <row r="3" spans="1:4" x14ac:dyDescent="0.2">
      <c r="A3" t="s">
        <v>495</v>
      </c>
      <c r="B3">
        <v>90.91</v>
      </c>
    </row>
    <row r="4" spans="1:4" x14ac:dyDescent="0.2">
      <c r="A4" t="s">
        <v>496</v>
      </c>
      <c r="B4">
        <v>100</v>
      </c>
    </row>
    <row r="5" spans="1:4" x14ac:dyDescent="0.2">
      <c r="A5" s="26" t="s">
        <v>484</v>
      </c>
      <c r="B5" s="30">
        <f>B4/B3-1</f>
        <v>9.9989000109999004E-2</v>
      </c>
      <c r="C5" t="e">
        <f ca="1">getformula(B5)</f>
        <v>#NAME?</v>
      </c>
    </row>
    <row r="7" spans="1:4" x14ac:dyDescent="0.2">
      <c r="A7" s="6" t="s">
        <v>497</v>
      </c>
    </row>
    <row r="8" spans="1:4" x14ac:dyDescent="0.2">
      <c r="A8" t="s">
        <v>498</v>
      </c>
      <c r="B8" s="2">
        <v>80</v>
      </c>
    </row>
    <row r="9" spans="1:4" x14ac:dyDescent="0.2">
      <c r="A9" t="s">
        <v>496</v>
      </c>
      <c r="B9">
        <v>0</v>
      </c>
    </row>
    <row r="10" spans="1:4" x14ac:dyDescent="0.2">
      <c r="A10" t="s">
        <v>499</v>
      </c>
      <c r="B10">
        <v>100</v>
      </c>
    </row>
    <row r="11" spans="1:4" x14ac:dyDescent="0.2">
      <c r="A11" s="26" t="s">
        <v>484</v>
      </c>
      <c r="B11" s="30">
        <f>(B10/B8)^(1/2)-1</f>
        <v>0.1180339887498949</v>
      </c>
      <c r="C11" t="e">
        <f ca="1">getformula(B11)</f>
        <v>#NAME?</v>
      </c>
    </row>
    <row r="14" spans="1:4" x14ac:dyDescent="0.2">
      <c r="A14" s="6" t="s">
        <v>500</v>
      </c>
    </row>
    <row r="15" spans="1:4" ht="25.5" x14ac:dyDescent="0.2">
      <c r="A15" s="11" t="s">
        <v>3</v>
      </c>
      <c r="B15" s="12" t="s">
        <v>482</v>
      </c>
      <c r="C15" s="12" t="s">
        <v>501</v>
      </c>
    </row>
    <row r="16" spans="1:4" x14ac:dyDescent="0.2">
      <c r="A16" s="32">
        <v>1</v>
      </c>
      <c r="B16">
        <v>23</v>
      </c>
      <c r="C16" s="2">
        <f>B16/(1+B5)</f>
        <v>20.909299999999998</v>
      </c>
      <c r="D16" s="13" t="e">
        <f ca="1">getformula(C16)</f>
        <v>#NAME?</v>
      </c>
    </row>
    <row r="17" spans="1:4" x14ac:dyDescent="0.2">
      <c r="A17" s="32">
        <v>2</v>
      </c>
      <c r="B17">
        <v>1023</v>
      </c>
      <c r="C17" s="2">
        <f>B17/(1+B11)^2</f>
        <v>818.39999999999986</v>
      </c>
      <c r="D17" s="13" t="e">
        <f ca="1">getformula(C17)</f>
        <v>#NAME?</v>
      </c>
    </row>
    <row r="18" spans="1:4" x14ac:dyDescent="0.2">
      <c r="A18" s="31" t="s">
        <v>483</v>
      </c>
      <c r="B18" s="26"/>
      <c r="C18" s="33">
        <f>SUM(C16:C17)</f>
        <v>839.30929999999989</v>
      </c>
      <c r="D18" s="13" t="e">
        <f ca="1">getformula(C18)</f>
        <v>#NAME?</v>
      </c>
    </row>
  </sheetData>
  <mergeCells count="1">
    <mergeCell ref="A1:D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15"/>
  <sheetViews>
    <sheetView workbookViewId="0">
      <selection activeCell="K15" sqref="K15"/>
    </sheetView>
  </sheetViews>
  <sheetFormatPr defaultRowHeight="12.75" x14ac:dyDescent="0.2"/>
  <cols>
    <col min="1" max="1" width="17.140625" customWidth="1"/>
    <col min="4" max="4" width="9.5703125" bestFit="1" customWidth="1"/>
    <col min="6" max="6" width="9.42578125" customWidth="1"/>
  </cols>
  <sheetData>
    <row r="1" spans="1:8" ht="15" x14ac:dyDescent="0.25">
      <c r="A1" s="62" t="s">
        <v>559</v>
      </c>
      <c r="B1" s="62"/>
      <c r="C1" s="62"/>
      <c r="D1" s="62"/>
      <c r="E1" s="62"/>
      <c r="F1" s="62"/>
      <c r="G1" s="62"/>
      <c r="H1" s="62"/>
    </row>
    <row r="4" spans="1:8" x14ac:dyDescent="0.2">
      <c r="B4" s="11" t="s">
        <v>502</v>
      </c>
      <c r="C4" s="11"/>
      <c r="D4" s="11" t="s">
        <v>503</v>
      </c>
      <c r="E4" s="11"/>
      <c r="F4" s="11" t="s">
        <v>504</v>
      </c>
    </row>
    <row r="5" spans="1:8" x14ac:dyDescent="0.2">
      <c r="A5" t="s">
        <v>505</v>
      </c>
      <c r="B5" s="25">
        <v>-100</v>
      </c>
      <c r="C5" s="21"/>
      <c r="D5" s="24">
        <v>110</v>
      </c>
      <c r="E5" s="21"/>
      <c r="F5" s="21"/>
    </row>
    <row r="6" spans="1:8" x14ac:dyDescent="0.2">
      <c r="A6" t="s">
        <v>484</v>
      </c>
      <c r="B6" s="22">
        <f>10%</f>
        <v>0.1</v>
      </c>
      <c r="C6" s="21"/>
      <c r="D6" s="21"/>
      <c r="E6" s="21"/>
      <c r="F6" s="21"/>
    </row>
    <row r="7" spans="1:8" x14ac:dyDescent="0.2">
      <c r="B7" s="21"/>
      <c r="C7" s="21"/>
      <c r="D7" s="21"/>
      <c r="E7" s="21"/>
      <c r="F7" s="21"/>
    </row>
    <row r="8" spans="1:8" x14ac:dyDescent="0.2">
      <c r="B8" s="21"/>
      <c r="C8" s="21"/>
      <c r="D8" s="21"/>
      <c r="E8" s="21"/>
      <c r="F8" s="21"/>
    </row>
    <row r="9" spans="1:8" x14ac:dyDescent="0.2">
      <c r="B9" s="21"/>
      <c r="C9" s="21"/>
      <c r="D9" s="21"/>
      <c r="E9" s="21"/>
      <c r="F9" s="21"/>
    </row>
    <row r="10" spans="1:8" x14ac:dyDescent="0.2">
      <c r="A10" t="s">
        <v>506</v>
      </c>
      <c r="B10" s="25">
        <v>-100</v>
      </c>
      <c r="C10" s="21"/>
      <c r="D10" s="21"/>
      <c r="E10" s="21"/>
      <c r="F10" s="24">
        <v>125</v>
      </c>
    </row>
    <row r="11" spans="1:8" x14ac:dyDescent="0.2">
      <c r="A11" t="s">
        <v>484</v>
      </c>
      <c r="B11" s="9">
        <f>IRR({-100,0,125})</f>
        <v>0.11803398874989468</v>
      </c>
    </row>
    <row r="14" spans="1:8" x14ac:dyDescent="0.2">
      <c r="A14" t="s">
        <v>507</v>
      </c>
      <c r="D14" s="24">
        <v>23</v>
      </c>
      <c r="E14" s="24"/>
      <c r="F14" s="24">
        <v>1023</v>
      </c>
    </row>
    <row r="15" spans="1:8" ht="25.5" x14ac:dyDescent="0.2">
      <c r="A15" s="23" t="s">
        <v>508</v>
      </c>
      <c r="B15" s="4">
        <f>-D15-F15</f>
        <v>-839.3090909090912</v>
      </c>
      <c r="D15" s="16">
        <f>D14/(1+B6)</f>
        <v>20.909090909090907</v>
      </c>
      <c r="E15" s="16"/>
      <c r="F15" s="16">
        <f>F14/(1+B11)^2</f>
        <v>818.40000000000032</v>
      </c>
    </row>
  </sheetData>
  <mergeCells count="1">
    <mergeCell ref="A1:H1"/>
  </mergeCells>
  <phoneticPr fontId="8" type="noConversion"/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16"/>
  <sheetViews>
    <sheetView workbookViewId="0">
      <selection activeCell="E22" sqref="E22"/>
    </sheetView>
  </sheetViews>
  <sheetFormatPr defaultRowHeight="12.75" x14ac:dyDescent="0.2"/>
  <cols>
    <col min="1" max="1" width="27" bestFit="1" customWidth="1"/>
    <col min="2" max="2" width="10.140625" bestFit="1" customWidth="1"/>
    <col min="3" max="3" width="11.140625" customWidth="1"/>
    <col min="4" max="4" width="16" bestFit="1" customWidth="1"/>
    <col min="5" max="5" width="14.5703125" customWidth="1"/>
  </cols>
  <sheetData>
    <row r="1" spans="1:4" ht="18" x14ac:dyDescent="0.25">
      <c r="A1" s="61" t="s">
        <v>509</v>
      </c>
      <c r="B1" s="61"/>
      <c r="C1" s="61"/>
      <c r="D1" s="61"/>
    </row>
    <row r="2" spans="1:4" ht="25.5" x14ac:dyDescent="0.2">
      <c r="B2" s="11" t="s">
        <v>532</v>
      </c>
      <c r="C2" s="12" t="s">
        <v>531</v>
      </c>
    </row>
    <row r="3" spans="1:4" x14ac:dyDescent="0.2">
      <c r="A3" s="37" t="s">
        <v>522</v>
      </c>
      <c r="B3" s="14">
        <v>10000</v>
      </c>
      <c r="C3" s="14">
        <f>B3-1</f>
        <v>9999</v>
      </c>
      <c r="D3" s="1"/>
    </row>
    <row r="4" spans="1:4" x14ac:dyDescent="0.2">
      <c r="B4" s="14"/>
    </row>
    <row r="5" spans="1:4" x14ac:dyDescent="0.2">
      <c r="A5" s="6" t="s">
        <v>486</v>
      </c>
    </row>
    <row r="6" spans="1:4" x14ac:dyDescent="0.2">
      <c r="A6" t="s">
        <v>487</v>
      </c>
      <c r="B6">
        <v>190</v>
      </c>
      <c r="C6">
        <f>B6</f>
        <v>190</v>
      </c>
    </row>
    <row r="7" spans="1:4" x14ac:dyDescent="0.2">
      <c r="A7" t="s">
        <v>488</v>
      </c>
      <c r="B7">
        <v>35</v>
      </c>
      <c r="C7">
        <f>B7</f>
        <v>35</v>
      </c>
    </row>
    <row r="9" spans="1:4" x14ac:dyDescent="0.2">
      <c r="A9" t="s">
        <v>489</v>
      </c>
    </row>
    <row r="10" spans="1:4" x14ac:dyDescent="0.2">
      <c r="A10" t="s">
        <v>533</v>
      </c>
      <c r="B10" s="41">
        <v>0.5</v>
      </c>
      <c r="C10" s="41">
        <v>0.5</v>
      </c>
    </row>
    <row r="11" spans="1:4" x14ac:dyDescent="0.2">
      <c r="A11" t="s">
        <v>534</v>
      </c>
      <c r="B11" s="41">
        <f>1-B10</f>
        <v>0.5</v>
      </c>
      <c r="C11" s="41">
        <f>1-C10</f>
        <v>0.5</v>
      </c>
      <c r="D11" t="e">
        <f ca="1">getformula(C11)</f>
        <v>#NAME?</v>
      </c>
    </row>
    <row r="12" spans="1:4" x14ac:dyDescent="0.2">
      <c r="A12" t="s">
        <v>490</v>
      </c>
      <c r="B12" s="1">
        <f>B$15*B10/B6</f>
        <v>2631.5789473684213</v>
      </c>
      <c r="C12" s="1">
        <f>C$15*C10/C6</f>
        <v>2631.3157894736842</v>
      </c>
      <c r="D12" t="e">
        <f t="shared" ref="D12:D13" ca="1" si="0">getformula(C12)</f>
        <v>#NAME?</v>
      </c>
    </row>
    <row r="13" spans="1:4" x14ac:dyDescent="0.2">
      <c r="A13" t="s">
        <v>491</v>
      </c>
      <c r="B13" s="1">
        <f>B$15*B11/B7</f>
        <v>14285.714285714286</v>
      </c>
      <c r="C13" s="1">
        <f>C$15*C11/C7</f>
        <v>14284.285714285714</v>
      </c>
      <c r="D13" t="e">
        <f t="shared" ca="1" si="0"/>
        <v>#NAME?</v>
      </c>
    </row>
    <row r="14" spans="1:4" x14ac:dyDescent="0.2">
      <c r="B14" s="1"/>
    </row>
    <row r="15" spans="1:4" x14ac:dyDescent="0.2">
      <c r="A15" t="s">
        <v>493</v>
      </c>
      <c r="B15" s="15">
        <v>1000000</v>
      </c>
      <c r="C15" s="15">
        <f>B15-100</f>
        <v>999900</v>
      </c>
      <c r="D15" t="e">
        <f ca="1">getformula(C15)</f>
        <v>#NAME?</v>
      </c>
    </row>
    <row r="16" spans="1:4" x14ac:dyDescent="0.2">
      <c r="A16" t="s">
        <v>492</v>
      </c>
      <c r="B16" s="27">
        <f>B15/B3</f>
        <v>100</v>
      </c>
      <c r="C16" s="27">
        <f>C15/C3</f>
        <v>100</v>
      </c>
      <c r="D16" t="e">
        <f ca="1">getformula(C16)</f>
        <v>#NAME?</v>
      </c>
    </row>
  </sheetData>
  <mergeCells count="1">
    <mergeCell ref="A1:D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24"/>
  <sheetViews>
    <sheetView topLeftCell="A6" workbookViewId="0">
      <selection activeCell="F17" sqref="F17"/>
    </sheetView>
  </sheetViews>
  <sheetFormatPr defaultRowHeight="12.75" x14ac:dyDescent="0.2"/>
  <cols>
    <col min="1" max="1" width="27" bestFit="1" customWidth="1"/>
    <col min="2" max="2" width="10.140625" bestFit="1" customWidth="1"/>
    <col min="3" max="3" width="11.7109375" customWidth="1"/>
    <col min="4" max="4" width="31.85546875" bestFit="1" customWidth="1"/>
    <col min="5" max="5" width="14.5703125" customWidth="1"/>
    <col min="6" max="6" width="8.85546875" bestFit="1" customWidth="1"/>
  </cols>
  <sheetData>
    <row r="1" spans="1:4" ht="18" x14ac:dyDescent="0.25">
      <c r="A1" s="61" t="s">
        <v>509</v>
      </c>
      <c r="B1" s="61"/>
      <c r="C1" s="61"/>
      <c r="D1" s="61"/>
    </row>
    <row r="2" spans="1:4" ht="38.25" x14ac:dyDescent="0.2">
      <c r="B2" s="11" t="s">
        <v>485</v>
      </c>
      <c r="C2" s="40" t="s">
        <v>535</v>
      </c>
    </row>
    <row r="3" spans="1:4" x14ac:dyDescent="0.2">
      <c r="A3" s="37" t="s">
        <v>522</v>
      </c>
      <c r="B3" s="14">
        <v>10000</v>
      </c>
      <c r="C3" s="14">
        <f>B3</f>
        <v>10000</v>
      </c>
      <c r="D3" s="1"/>
    </row>
    <row r="4" spans="1:4" x14ac:dyDescent="0.2">
      <c r="B4" s="14"/>
    </row>
    <row r="5" spans="1:4" x14ac:dyDescent="0.2">
      <c r="A5" s="6" t="s">
        <v>486</v>
      </c>
    </row>
    <row r="6" spans="1:4" x14ac:dyDescent="0.2">
      <c r="A6" t="s">
        <v>487</v>
      </c>
      <c r="B6">
        <v>190</v>
      </c>
      <c r="C6">
        <v>200</v>
      </c>
    </row>
    <row r="7" spans="1:4" x14ac:dyDescent="0.2">
      <c r="A7" t="s">
        <v>488</v>
      </c>
      <c r="B7">
        <v>35</v>
      </c>
      <c r="C7">
        <v>40</v>
      </c>
    </row>
    <row r="9" spans="1:4" x14ac:dyDescent="0.2">
      <c r="A9" t="s">
        <v>489</v>
      </c>
    </row>
    <row r="10" spans="1:4" x14ac:dyDescent="0.2">
      <c r="A10" t="s">
        <v>533</v>
      </c>
      <c r="B10" s="41">
        <v>0.5</v>
      </c>
      <c r="C10" s="41">
        <f>C12*C6/$C$15</f>
        <v>0.47945205479452052</v>
      </c>
      <c r="D10" t="e">
        <f t="shared" ref="D10:D13" ca="1" si="0">getformula(C10)</f>
        <v>#NAME?</v>
      </c>
    </row>
    <row r="11" spans="1:4" x14ac:dyDescent="0.2">
      <c r="A11" t="s">
        <v>534</v>
      </c>
      <c r="B11" s="41">
        <f>1-B10</f>
        <v>0.5</v>
      </c>
      <c r="C11" s="41">
        <f>C13*C7/$C$15</f>
        <v>0.52054794520547942</v>
      </c>
      <c r="D11" t="e">
        <f t="shared" ca="1" si="0"/>
        <v>#NAME?</v>
      </c>
    </row>
    <row r="12" spans="1:4" x14ac:dyDescent="0.2">
      <c r="A12" t="s">
        <v>490</v>
      </c>
      <c r="B12" s="1">
        <f>B$15*B10/B6</f>
        <v>2631.5789473684213</v>
      </c>
      <c r="C12" s="1">
        <f>B12</f>
        <v>2631.5789473684213</v>
      </c>
      <c r="D12" t="e">
        <f t="shared" ca="1" si="0"/>
        <v>#NAME?</v>
      </c>
    </row>
    <row r="13" spans="1:4" x14ac:dyDescent="0.2">
      <c r="A13" t="s">
        <v>491</v>
      </c>
      <c r="B13" s="1">
        <f>B$15*B11/B7</f>
        <v>14285.714285714286</v>
      </c>
      <c r="C13" s="1">
        <f>B13</f>
        <v>14285.714285714286</v>
      </c>
      <c r="D13" t="e">
        <f t="shared" ca="1" si="0"/>
        <v>#NAME?</v>
      </c>
    </row>
    <row r="14" spans="1:4" x14ac:dyDescent="0.2">
      <c r="B14" s="1"/>
    </row>
    <row r="15" spans="1:4" x14ac:dyDescent="0.2">
      <c r="A15" t="s">
        <v>493</v>
      </c>
      <c r="B15" s="15">
        <v>1000000</v>
      </c>
      <c r="C15" s="15">
        <f>SUMPRODUCT(C12:C13,C6:C7)</f>
        <v>1097744.3609022559</v>
      </c>
      <c r="D15" t="e">
        <f ca="1">getformula(C15)</f>
        <v>#NAME?</v>
      </c>
    </row>
    <row r="16" spans="1:4" x14ac:dyDescent="0.2">
      <c r="A16" t="s">
        <v>492</v>
      </c>
      <c r="B16" s="27">
        <f>B15/B3</f>
        <v>100</v>
      </c>
      <c r="C16" s="27">
        <f>C15/C3</f>
        <v>109.77443609022559</v>
      </c>
      <c r="D16" t="e">
        <f ca="1">getformula(C16)</f>
        <v>#NAME?</v>
      </c>
    </row>
    <row r="18" spans="1:6" ht="28.5" customHeight="1" x14ac:dyDescent="0.2">
      <c r="A18" s="63" t="s">
        <v>510</v>
      </c>
      <c r="B18" s="63"/>
      <c r="C18" s="63"/>
    </row>
    <row r="19" spans="1:6" x14ac:dyDescent="0.2">
      <c r="A19" s="37" t="s">
        <v>522</v>
      </c>
      <c r="B19" s="18">
        <v>10500</v>
      </c>
      <c r="F19" s="4">
        <f>500*C16</f>
        <v>54887.218045112793</v>
      </c>
    </row>
    <row r="20" spans="1:6" x14ac:dyDescent="0.2">
      <c r="A20" t="s">
        <v>493</v>
      </c>
      <c r="B20" s="17">
        <f>B19*C16</f>
        <v>1152631.5789473688</v>
      </c>
      <c r="C20" t="e">
        <f ca="1">getformula(B20)</f>
        <v>#NAME?</v>
      </c>
    </row>
    <row r="21" spans="1:6" x14ac:dyDescent="0.2">
      <c r="B21" s="16"/>
    </row>
    <row r="22" spans="1:6" x14ac:dyDescent="0.2">
      <c r="A22" t="s">
        <v>489</v>
      </c>
      <c r="B22" s="16"/>
    </row>
    <row r="23" spans="1:6" x14ac:dyDescent="0.2">
      <c r="A23" t="s">
        <v>490</v>
      </c>
      <c r="B23" s="19">
        <f>B20*50%/C6</f>
        <v>2881.5789473684217</v>
      </c>
      <c r="C23" t="e">
        <f ca="1">getformula(B23)</f>
        <v>#NAME?</v>
      </c>
    </row>
    <row r="24" spans="1:6" x14ac:dyDescent="0.2">
      <c r="A24" t="s">
        <v>491</v>
      </c>
      <c r="B24" s="19">
        <f>B20*50%/C7</f>
        <v>14407.89473684211</v>
      </c>
      <c r="C24" t="e">
        <f ca="1">getformula(B24)</f>
        <v>#NAME?</v>
      </c>
    </row>
  </sheetData>
  <mergeCells count="2">
    <mergeCell ref="A1:D1"/>
    <mergeCell ref="A18:C18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27"/>
  <sheetViews>
    <sheetView topLeftCell="A7" workbookViewId="0">
      <selection sqref="A1:C1"/>
    </sheetView>
  </sheetViews>
  <sheetFormatPr defaultRowHeight="12.75" x14ac:dyDescent="0.2"/>
  <cols>
    <col min="1" max="1" width="37.85546875" customWidth="1"/>
    <col min="2" max="2" width="14.42578125" bestFit="1" customWidth="1"/>
    <col min="3" max="3" width="13.42578125" bestFit="1" customWidth="1"/>
  </cols>
  <sheetData>
    <row r="1" spans="1:3" ht="69" customHeight="1" x14ac:dyDescent="0.2">
      <c r="A1" s="60" t="s">
        <v>511</v>
      </c>
      <c r="B1" s="64"/>
      <c r="C1" s="64"/>
    </row>
    <row r="2" spans="1:3" x14ac:dyDescent="0.2">
      <c r="A2" s="6" t="s">
        <v>0</v>
      </c>
    </row>
    <row r="3" spans="1:3" x14ac:dyDescent="0.2">
      <c r="A3" t="s">
        <v>1</v>
      </c>
      <c r="B3">
        <v>80.25</v>
      </c>
    </row>
    <row r="4" spans="1:3" x14ac:dyDescent="0.2">
      <c r="A4" t="s">
        <v>5</v>
      </c>
      <c r="B4" s="1">
        <v>562258065</v>
      </c>
    </row>
    <row r="5" spans="1:3" x14ac:dyDescent="0.2">
      <c r="A5" s="26" t="s">
        <v>2</v>
      </c>
      <c r="B5" s="15">
        <f>B4*B3</f>
        <v>45121209716.25</v>
      </c>
      <c r="C5" t="e">
        <f ca="1">getformula(B5)</f>
        <v>#NAME?</v>
      </c>
    </row>
    <row r="7" spans="1:3" x14ac:dyDescent="0.2">
      <c r="A7" s="6" t="s">
        <v>4</v>
      </c>
    </row>
    <row r="8" spans="1:3" x14ac:dyDescent="0.2">
      <c r="A8" t="s">
        <v>1</v>
      </c>
      <c r="B8">
        <v>83.06</v>
      </c>
    </row>
    <row r="9" spans="1:3" x14ac:dyDescent="0.2">
      <c r="A9" t="s">
        <v>5</v>
      </c>
      <c r="B9" s="1">
        <f>365825000-16471000</f>
        <v>349354000</v>
      </c>
    </row>
    <row r="10" spans="1:3" x14ac:dyDescent="0.2">
      <c r="A10" s="26" t="s">
        <v>2</v>
      </c>
      <c r="B10" s="15">
        <f>B9*B8</f>
        <v>29017343240</v>
      </c>
      <c r="C10" t="e">
        <f ca="1">getformula(B10)</f>
        <v>#NAME?</v>
      </c>
    </row>
    <row r="12" spans="1:3" x14ac:dyDescent="0.2">
      <c r="A12" t="s">
        <v>6</v>
      </c>
      <c r="B12" s="1">
        <f>94.3%*B5</f>
        <v>42549300762.423744</v>
      </c>
      <c r="C12" t="e">
        <f ca="1">getformula(B12)</f>
        <v>#NAME?</v>
      </c>
    </row>
    <row r="13" spans="1:3" x14ac:dyDescent="0.2">
      <c r="A13" s="26" t="s">
        <v>7</v>
      </c>
      <c r="B13" s="15">
        <f>B10-B12</f>
        <v>-13531957522.423744</v>
      </c>
      <c r="C13" t="e">
        <f ca="1">getformula(B13)</f>
        <v>#NAME?</v>
      </c>
    </row>
    <row r="16" spans="1:3" x14ac:dyDescent="0.2">
      <c r="A16" s="6" t="s">
        <v>11</v>
      </c>
    </row>
    <row r="17" spans="1:3" x14ac:dyDescent="0.2">
      <c r="A17" t="s">
        <v>12</v>
      </c>
      <c r="B17" s="1">
        <f>94.3%*B4</f>
        <v>530209355.29499996</v>
      </c>
      <c r="C17" t="e">
        <f ca="1">getformula(B17)</f>
        <v>#NAME?</v>
      </c>
    </row>
    <row r="18" spans="1:3" x14ac:dyDescent="0.2">
      <c r="A18" t="s">
        <v>13</v>
      </c>
      <c r="B18" s="1">
        <f>B9</f>
        <v>349354000</v>
      </c>
    </row>
    <row r="19" spans="1:3" x14ac:dyDescent="0.2">
      <c r="A19" s="26" t="s">
        <v>14</v>
      </c>
      <c r="B19" s="27">
        <f>B17/B18</f>
        <v>1.5176850853146091</v>
      </c>
      <c r="C19" t="e">
        <f ca="1">getformula(B19)</f>
        <v>#NAME?</v>
      </c>
    </row>
    <row r="20" spans="1:3" x14ac:dyDescent="0.2">
      <c r="B20" s="1"/>
    </row>
    <row r="22" spans="1:3" x14ac:dyDescent="0.2">
      <c r="A22" s="6" t="s">
        <v>516</v>
      </c>
    </row>
    <row r="23" spans="1:3" x14ac:dyDescent="0.2">
      <c r="A23" s="3" t="s">
        <v>8</v>
      </c>
      <c r="B23" s="1">
        <v>1812503000</v>
      </c>
    </row>
    <row r="24" spans="1:3" x14ac:dyDescent="0.2">
      <c r="A24" s="3" t="s">
        <v>9</v>
      </c>
      <c r="B24" s="1">
        <v>1166026000</v>
      </c>
    </row>
    <row r="25" spans="1:3" x14ac:dyDescent="0.2">
      <c r="B25" s="1">
        <f>B24+B23</f>
        <v>2978529000</v>
      </c>
      <c r="C25" t="e">
        <f ca="1">getformula(B25)</f>
        <v>#NAME?</v>
      </c>
    </row>
    <row r="26" spans="1:3" x14ac:dyDescent="0.2">
      <c r="B26" s="1"/>
    </row>
    <row r="27" spans="1:3" x14ac:dyDescent="0.2">
      <c r="A27" s="26" t="s">
        <v>15</v>
      </c>
      <c r="B27" s="28">
        <f>B25/B9</f>
        <v>8.5258190832221761</v>
      </c>
      <c r="C27" t="e">
        <f ca="1">getformula(B27)</f>
        <v>#NAME?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10"/>
  <sheetViews>
    <sheetView workbookViewId="0">
      <selection sqref="A1:C1"/>
    </sheetView>
  </sheetViews>
  <sheetFormatPr defaultRowHeight="12.75" x14ac:dyDescent="0.2"/>
  <cols>
    <col min="1" max="1" width="41.85546875" customWidth="1"/>
    <col min="2" max="2" width="14.42578125" bestFit="1" customWidth="1"/>
    <col min="3" max="3" width="21.42578125" bestFit="1" customWidth="1"/>
  </cols>
  <sheetData>
    <row r="1" spans="1:3" ht="18" x14ac:dyDescent="0.25">
      <c r="A1" s="61" t="s">
        <v>17</v>
      </c>
      <c r="B1" s="61"/>
      <c r="C1" s="61"/>
    </row>
    <row r="2" spans="1:3" ht="30.75" customHeight="1" x14ac:dyDescent="0.2">
      <c r="A2" s="5" t="s">
        <v>517</v>
      </c>
      <c r="B2" s="1"/>
    </row>
    <row r="3" spans="1:3" x14ac:dyDescent="0.2">
      <c r="A3" t="s">
        <v>513</v>
      </c>
      <c r="B3" s="4">
        <f>80.25-0.9662*83.06</f>
        <v>-2.5720000000006848E-3</v>
      </c>
      <c r="C3" t="e">
        <f ca="1">getformula(B3)</f>
        <v>#NAME?</v>
      </c>
    </row>
    <row r="4" spans="1:3" x14ac:dyDescent="0.2">
      <c r="B4" s="1"/>
    </row>
    <row r="5" spans="1:3" ht="32.25" customHeight="1" x14ac:dyDescent="0.2">
      <c r="A5" s="5" t="s">
        <v>518</v>
      </c>
      <c r="B5" s="1"/>
    </row>
    <row r="6" spans="1:3" x14ac:dyDescent="0.2">
      <c r="A6" t="s">
        <v>16</v>
      </c>
      <c r="B6" s="4">
        <v>99</v>
      </c>
    </row>
    <row r="7" spans="1:3" x14ac:dyDescent="0.2">
      <c r="A7" t="s">
        <v>512</v>
      </c>
      <c r="B7" s="4">
        <f>1.52*B6+8.53</f>
        <v>159.01</v>
      </c>
      <c r="C7" t="e">
        <f ca="1">getformula(B7)</f>
        <v>#NAME?</v>
      </c>
    </row>
    <row r="8" spans="1:3" x14ac:dyDescent="0.2">
      <c r="A8" s="26" t="s">
        <v>10</v>
      </c>
      <c r="B8" s="27">
        <f>B7-B6</f>
        <v>60.009999999999991</v>
      </c>
      <c r="C8" t="e">
        <f ca="1">getformula(B8)</f>
        <v>#NAME?</v>
      </c>
    </row>
    <row r="9" spans="1:3" x14ac:dyDescent="0.2">
      <c r="B9" s="1"/>
    </row>
    <row r="10" spans="1:3" x14ac:dyDescent="0.2">
      <c r="B10" s="1"/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10"/>
  <sheetViews>
    <sheetView workbookViewId="0">
      <selection sqref="A1:C1"/>
    </sheetView>
  </sheetViews>
  <sheetFormatPr defaultRowHeight="12.75" x14ac:dyDescent="0.2"/>
  <cols>
    <col min="1" max="1" width="41.85546875" customWidth="1"/>
    <col min="2" max="2" width="14.42578125" bestFit="1" customWidth="1"/>
    <col min="3" max="3" width="21.42578125" bestFit="1" customWidth="1"/>
  </cols>
  <sheetData>
    <row r="1" spans="1:3" ht="18" x14ac:dyDescent="0.25">
      <c r="A1" s="61" t="s">
        <v>17</v>
      </c>
      <c r="B1" s="61"/>
      <c r="C1" s="61"/>
    </row>
    <row r="2" spans="1:3" ht="30.75" customHeight="1" x14ac:dyDescent="0.2">
      <c r="A2" s="5" t="s">
        <v>517</v>
      </c>
      <c r="B2" s="1"/>
    </row>
    <row r="3" spans="1:3" x14ac:dyDescent="0.2">
      <c r="A3" t="s">
        <v>513</v>
      </c>
      <c r="B3" s="4">
        <f>80.25-0.9662*83.06</f>
        <v>-2.5720000000006848E-3</v>
      </c>
      <c r="C3" t="e">
        <f ca="1">getformula(B3)</f>
        <v>#NAME?</v>
      </c>
    </row>
    <row r="4" spans="1:3" x14ac:dyDescent="0.2">
      <c r="B4" s="1"/>
    </row>
    <row r="5" spans="1:3" ht="32.25" customHeight="1" x14ac:dyDescent="0.2">
      <c r="A5" s="5" t="s">
        <v>518</v>
      </c>
      <c r="B5" s="1"/>
    </row>
    <row r="6" spans="1:3" x14ac:dyDescent="0.2">
      <c r="A6" t="s">
        <v>16</v>
      </c>
      <c r="B6" s="4">
        <v>60</v>
      </c>
    </row>
    <row r="7" spans="1:3" x14ac:dyDescent="0.2">
      <c r="A7" t="s">
        <v>512</v>
      </c>
      <c r="B7" s="4">
        <f>1.52*B6+8.53</f>
        <v>99.73</v>
      </c>
      <c r="C7" t="e">
        <f ca="1">getformula(B7)</f>
        <v>#NAME?</v>
      </c>
    </row>
    <row r="8" spans="1:3" x14ac:dyDescent="0.2">
      <c r="A8" s="26" t="s">
        <v>10</v>
      </c>
      <c r="B8" s="27">
        <f>B7-B6</f>
        <v>39.730000000000004</v>
      </c>
      <c r="C8" t="e">
        <f ca="1">getformula(B8)</f>
        <v>#NAME?</v>
      </c>
    </row>
    <row r="9" spans="1:3" x14ac:dyDescent="0.2">
      <c r="B9" s="1"/>
    </row>
    <row r="10" spans="1:3" x14ac:dyDescent="0.2">
      <c r="B10" s="1"/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459"/>
  <sheetViews>
    <sheetView workbookViewId="0">
      <selection activeCell="C40" sqref="C40"/>
    </sheetView>
  </sheetViews>
  <sheetFormatPr defaultColWidth="9.140625" defaultRowHeight="12.75" x14ac:dyDescent="0.2"/>
  <cols>
    <col min="1" max="3" width="9.140625" style="7" customWidth="1"/>
    <col min="4" max="4" width="11.85546875" style="7" customWidth="1"/>
    <col min="5" max="5" width="12.85546875" style="7" customWidth="1"/>
    <col min="6" max="16384" width="9.140625" style="7"/>
  </cols>
  <sheetData>
    <row r="1" spans="1:9" ht="41.25" customHeight="1" x14ac:dyDescent="0.2">
      <c r="A1" s="65" t="s">
        <v>515</v>
      </c>
      <c r="B1" s="66"/>
      <c r="C1" s="66"/>
      <c r="D1" s="66"/>
      <c r="E1" s="66"/>
      <c r="F1" s="66"/>
      <c r="G1" s="66"/>
    </row>
    <row r="2" spans="1:9" ht="41.25" customHeight="1" x14ac:dyDescent="0.2">
      <c r="A2" s="67" t="s">
        <v>519</v>
      </c>
      <c r="B2" s="68"/>
      <c r="C2" s="68"/>
      <c r="D2" s="68"/>
      <c r="E2" s="68"/>
      <c r="F2" s="68"/>
      <c r="G2" s="68"/>
    </row>
    <row r="4" spans="1:9" s="35" customFormat="1" ht="25.5" x14ac:dyDescent="0.2">
      <c r="A4" s="29" t="s">
        <v>3</v>
      </c>
      <c r="B4" s="29" t="s">
        <v>520</v>
      </c>
      <c r="C4" s="29" t="s">
        <v>521</v>
      </c>
      <c r="D4" s="29" t="s">
        <v>514</v>
      </c>
      <c r="H4" s="36"/>
      <c r="I4" s="36"/>
    </row>
    <row r="5" spans="1:9" x14ac:dyDescent="0.2">
      <c r="A5" s="7" t="s">
        <v>18</v>
      </c>
      <c r="B5" s="8">
        <v>95.0625</v>
      </c>
      <c r="C5" s="8">
        <v>81.8125</v>
      </c>
      <c r="D5" s="8">
        <f t="shared" ref="D5:D68" si="0">C5/B5</f>
        <v>0.8606180144641683</v>
      </c>
      <c r="E5" s="7" t="e">
        <f ca="1">getformula(D5)</f>
        <v>#NAME?</v>
      </c>
    </row>
    <row r="6" spans="1:9" x14ac:dyDescent="0.2">
      <c r="A6" s="7" t="s">
        <v>19</v>
      </c>
      <c r="B6" s="8">
        <v>80.25</v>
      </c>
      <c r="C6" s="8">
        <v>83.0625</v>
      </c>
      <c r="D6" s="8">
        <f t="shared" si="0"/>
        <v>1.0350467289719627</v>
      </c>
    </row>
    <row r="7" spans="1:9" x14ac:dyDescent="0.2">
      <c r="A7" s="7" t="s">
        <v>20</v>
      </c>
      <c r="B7" s="8">
        <v>63.125</v>
      </c>
      <c r="C7" s="8">
        <v>69.5625</v>
      </c>
      <c r="D7" s="8">
        <f t="shared" si="0"/>
        <v>1.1019801980198021</v>
      </c>
    </row>
    <row r="8" spans="1:9" x14ac:dyDescent="0.2">
      <c r="A8" s="7" t="s">
        <v>21</v>
      </c>
      <c r="B8" s="8">
        <v>66.875</v>
      </c>
      <c r="C8" s="8">
        <v>72.25</v>
      </c>
      <c r="D8" s="8">
        <f t="shared" si="0"/>
        <v>1.080373831775701</v>
      </c>
    </row>
    <row r="9" spans="1:9" x14ac:dyDescent="0.2">
      <c r="A9" s="7" t="s">
        <v>22</v>
      </c>
      <c r="B9" s="8">
        <v>64.75</v>
      </c>
      <c r="C9" s="8">
        <v>70.4375</v>
      </c>
      <c r="D9" s="8">
        <f t="shared" si="0"/>
        <v>1.0878378378378379</v>
      </c>
    </row>
    <row r="10" spans="1:9" x14ac:dyDescent="0.2">
      <c r="A10" s="7" t="s">
        <v>23</v>
      </c>
      <c r="B10" s="8">
        <v>69.375</v>
      </c>
      <c r="C10" s="8">
        <v>68.0625</v>
      </c>
      <c r="D10" s="8">
        <f t="shared" si="0"/>
        <v>0.98108108108108105</v>
      </c>
    </row>
    <row r="11" spans="1:9" x14ac:dyDescent="0.2">
      <c r="A11" s="7" t="s">
        <v>24</v>
      </c>
      <c r="B11" s="8">
        <v>70</v>
      </c>
      <c r="C11" s="8">
        <v>68.9375</v>
      </c>
      <c r="D11" s="8">
        <f t="shared" si="0"/>
        <v>0.98482142857142863</v>
      </c>
    </row>
    <row r="12" spans="1:9" x14ac:dyDescent="0.2">
      <c r="A12" s="7" t="s">
        <v>25</v>
      </c>
      <c r="B12" s="8">
        <v>64.3125</v>
      </c>
      <c r="C12" s="8">
        <v>64.3125</v>
      </c>
      <c r="D12" s="8">
        <f t="shared" si="0"/>
        <v>1</v>
      </c>
    </row>
    <row r="13" spans="1:9" x14ac:dyDescent="0.2">
      <c r="A13" s="7" t="s">
        <v>26</v>
      </c>
      <c r="B13" s="8">
        <v>57.75</v>
      </c>
      <c r="C13" s="8">
        <v>54.8125</v>
      </c>
      <c r="D13" s="8">
        <f t="shared" si="0"/>
        <v>0.94913419913419916</v>
      </c>
    </row>
    <row r="14" spans="1:9" x14ac:dyDescent="0.2">
      <c r="A14" s="7" t="s">
        <v>27</v>
      </c>
      <c r="B14" s="8">
        <v>55.75</v>
      </c>
      <c r="C14" s="8">
        <v>61.0625</v>
      </c>
      <c r="D14" s="8">
        <f t="shared" si="0"/>
        <v>1.0952914798206279</v>
      </c>
    </row>
    <row r="15" spans="1:9" x14ac:dyDescent="0.2">
      <c r="A15" s="7" t="s">
        <v>28</v>
      </c>
      <c r="B15" s="8">
        <v>55.5625</v>
      </c>
      <c r="C15" s="8">
        <v>64.5</v>
      </c>
      <c r="D15" s="8">
        <f t="shared" si="0"/>
        <v>1.1608548931383578</v>
      </c>
    </row>
    <row r="16" spans="1:9" x14ac:dyDescent="0.2">
      <c r="A16" s="7" t="s">
        <v>29</v>
      </c>
      <c r="B16" s="8">
        <v>55.25</v>
      </c>
      <c r="C16" s="8">
        <v>68</v>
      </c>
      <c r="D16" s="8">
        <f t="shared" si="0"/>
        <v>1.2307692307692308</v>
      </c>
    </row>
    <row r="17" spans="1:7" x14ac:dyDescent="0.2">
      <c r="A17" s="7" t="s">
        <v>30</v>
      </c>
      <c r="B17" s="8">
        <v>55.25</v>
      </c>
      <c r="C17" s="8">
        <v>68.5625</v>
      </c>
      <c r="D17" s="8">
        <f t="shared" si="0"/>
        <v>1.2409502262443439</v>
      </c>
    </row>
    <row r="18" spans="1:7" x14ac:dyDescent="0.2">
      <c r="A18" s="7" t="s">
        <v>31</v>
      </c>
      <c r="B18" s="8">
        <v>48.375</v>
      </c>
      <c r="C18" s="8">
        <v>64.109399999999994</v>
      </c>
      <c r="D18" s="8">
        <f t="shared" si="0"/>
        <v>1.325258914728682</v>
      </c>
    </row>
    <row r="19" spans="1:7" x14ac:dyDescent="0.2">
      <c r="A19" s="7" t="s">
        <v>32</v>
      </c>
      <c r="B19" s="8">
        <v>51.5625</v>
      </c>
      <c r="C19" s="8">
        <v>63.875</v>
      </c>
      <c r="D19" s="8">
        <f t="shared" si="0"/>
        <v>1.2387878787878788</v>
      </c>
    </row>
    <row r="20" spans="1:7" x14ac:dyDescent="0.2">
      <c r="A20" s="7" t="s">
        <v>33</v>
      </c>
      <c r="B20" s="8">
        <v>58.1875</v>
      </c>
      <c r="C20" s="8">
        <v>69.6875</v>
      </c>
      <c r="D20" s="8">
        <f t="shared" si="0"/>
        <v>1.1976369495166488</v>
      </c>
    </row>
    <row r="21" spans="1:7" x14ac:dyDescent="0.2">
      <c r="A21" s="7" t="s">
        <v>34</v>
      </c>
      <c r="B21" s="8">
        <v>57</v>
      </c>
      <c r="C21" s="8">
        <v>67</v>
      </c>
      <c r="D21" s="8">
        <f t="shared" si="0"/>
        <v>1.1754385964912282</v>
      </c>
    </row>
    <row r="22" spans="1:7" x14ac:dyDescent="0.2">
      <c r="A22" s="7" t="s">
        <v>35</v>
      </c>
      <c r="B22" s="8">
        <v>55.375</v>
      </c>
      <c r="C22" s="8">
        <v>67.1875</v>
      </c>
      <c r="D22" s="8">
        <f t="shared" si="0"/>
        <v>1.2133182844243793</v>
      </c>
    </row>
    <row r="23" spans="1:7" x14ac:dyDescent="0.2">
      <c r="A23" s="7" t="s">
        <v>36</v>
      </c>
      <c r="B23" s="8">
        <v>54.8125</v>
      </c>
      <c r="C23" s="8">
        <v>67.625</v>
      </c>
      <c r="D23" s="8">
        <f t="shared" si="0"/>
        <v>1.2337514253135691</v>
      </c>
    </row>
    <row r="24" spans="1:7" x14ac:dyDescent="0.2">
      <c r="A24" s="7" t="s">
        <v>37</v>
      </c>
      <c r="B24" s="8">
        <v>49.6875</v>
      </c>
      <c r="C24" s="8">
        <v>63.1875</v>
      </c>
      <c r="D24" s="8">
        <f t="shared" si="0"/>
        <v>1.2716981132075471</v>
      </c>
    </row>
    <row r="25" spans="1:7" x14ac:dyDescent="0.2">
      <c r="A25" s="7" t="s">
        <v>38</v>
      </c>
      <c r="B25" s="8">
        <v>46.5</v>
      </c>
      <c r="C25" s="8">
        <v>58.8125</v>
      </c>
      <c r="D25" s="8">
        <f t="shared" si="0"/>
        <v>1.2647849462365592</v>
      </c>
    </row>
    <row r="26" spans="1:7" x14ac:dyDescent="0.2">
      <c r="A26" s="7" t="s">
        <v>39</v>
      </c>
      <c r="B26" s="8">
        <v>44.875</v>
      </c>
      <c r="C26" s="8">
        <v>55.625</v>
      </c>
      <c r="D26" s="8">
        <f t="shared" si="0"/>
        <v>1.2395543175487465</v>
      </c>
    </row>
    <row r="27" spans="1:7" x14ac:dyDescent="0.2">
      <c r="A27" s="7" t="s">
        <v>40</v>
      </c>
      <c r="B27" s="8">
        <v>40.3125</v>
      </c>
      <c r="C27" s="8">
        <v>49.75</v>
      </c>
      <c r="D27" s="8">
        <f t="shared" si="0"/>
        <v>1.2341085271317829</v>
      </c>
    </row>
    <row r="28" spans="1:7" x14ac:dyDescent="0.2">
      <c r="A28" s="7" t="s">
        <v>41</v>
      </c>
      <c r="B28" s="8">
        <v>38.25</v>
      </c>
      <c r="C28" s="8">
        <v>44.5625</v>
      </c>
      <c r="D28" s="8">
        <f t="shared" si="0"/>
        <v>1.1650326797385622</v>
      </c>
    </row>
    <row r="29" spans="1:7" x14ac:dyDescent="0.2">
      <c r="A29" s="7" t="s">
        <v>42</v>
      </c>
      <c r="B29" s="8">
        <v>40.25</v>
      </c>
      <c r="C29" s="8">
        <v>46.625</v>
      </c>
      <c r="D29" s="8">
        <f t="shared" si="0"/>
        <v>1.1583850931677018</v>
      </c>
    </row>
    <row r="30" spans="1:7" x14ac:dyDescent="0.2">
      <c r="A30" s="7" t="s">
        <v>43</v>
      </c>
      <c r="B30" s="8">
        <v>39.5625</v>
      </c>
      <c r="C30" s="8">
        <v>44.5625</v>
      </c>
      <c r="D30" s="8">
        <f t="shared" si="0"/>
        <v>1.1263823064770933</v>
      </c>
      <c r="G30" s="34"/>
    </row>
    <row r="31" spans="1:7" x14ac:dyDescent="0.2">
      <c r="A31" s="7" t="s">
        <v>44</v>
      </c>
      <c r="B31" s="8">
        <v>40.375</v>
      </c>
      <c r="C31" s="8">
        <v>51</v>
      </c>
      <c r="D31" s="8">
        <f t="shared" si="0"/>
        <v>1.263157894736842</v>
      </c>
      <c r="G31" s="34"/>
    </row>
    <row r="32" spans="1:7" x14ac:dyDescent="0.2">
      <c r="A32" s="7" t="s">
        <v>45</v>
      </c>
      <c r="B32" s="8">
        <v>40.375</v>
      </c>
      <c r="C32" s="8">
        <v>52.9375</v>
      </c>
      <c r="D32" s="8">
        <f t="shared" si="0"/>
        <v>1.3111455108359134</v>
      </c>
    </row>
    <row r="33" spans="1:4" x14ac:dyDescent="0.2">
      <c r="A33" s="7" t="s">
        <v>46</v>
      </c>
      <c r="B33" s="8">
        <v>38.5</v>
      </c>
      <c r="C33" s="8">
        <v>50.25</v>
      </c>
      <c r="D33" s="8">
        <f t="shared" si="0"/>
        <v>1.3051948051948052</v>
      </c>
    </row>
    <row r="34" spans="1:4" x14ac:dyDescent="0.2">
      <c r="A34" s="7" t="s">
        <v>47</v>
      </c>
      <c r="B34" s="8">
        <v>33.3125</v>
      </c>
      <c r="C34" s="8">
        <v>44.3125</v>
      </c>
      <c r="D34" s="8">
        <f t="shared" si="0"/>
        <v>1.3302063789868668</v>
      </c>
    </row>
    <row r="35" spans="1:4" x14ac:dyDescent="0.2">
      <c r="A35" s="7" t="s">
        <v>48</v>
      </c>
      <c r="B35" s="8">
        <v>34.3125</v>
      </c>
      <c r="C35" s="8">
        <v>44.375</v>
      </c>
      <c r="D35" s="8">
        <f t="shared" si="0"/>
        <v>1.2932604735883424</v>
      </c>
    </row>
    <row r="36" spans="1:4" x14ac:dyDescent="0.2">
      <c r="A36" s="7" t="s">
        <v>49</v>
      </c>
      <c r="B36" s="8">
        <v>31.625</v>
      </c>
      <c r="C36" s="8">
        <v>40.0625</v>
      </c>
      <c r="D36" s="8">
        <f t="shared" si="0"/>
        <v>1.266798418972332</v>
      </c>
    </row>
    <row r="37" spans="1:4" x14ac:dyDescent="0.2">
      <c r="A37" s="7" t="s">
        <v>50</v>
      </c>
      <c r="B37" s="8">
        <v>28.3125</v>
      </c>
      <c r="C37" s="8">
        <v>39.0625</v>
      </c>
      <c r="D37" s="8">
        <f t="shared" si="0"/>
        <v>1.379690949227373</v>
      </c>
    </row>
    <row r="38" spans="1:4" x14ac:dyDescent="0.2">
      <c r="A38" s="7" t="s">
        <v>51</v>
      </c>
      <c r="B38" s="8">
        <v>31</v>
      </c>
      <c r="C38" s="8">
        <v>39.5</v>
      </c>
      <c r="D38" s="8">
        <f t="shared" si="0"/>
        <v>1.2741935483870968</v>
      </c>
    </row>
    <row r="39" spans="1:4" x14ac:dyDescent="0.2">
      <c r="A39" s="7" t="s">
        <v>52</v>
      </c>
      <c r="B39" s="8">
        <v>32.5625</v>
      </c>
      <c r="C39" s="8">
        <v>40.8125</v>
      </c>
      <c r="D39" s="8">
        <f t="shared" si="0"/>
        <v>1.2533589251439539</v>
      </c>
    </row>
    <row r="40" spans="1:4" x14ac:dyDescent="0.2">
      <c r="A40" s="7" t="s">
        <v>53</v>
      </c>
      <c r="B40" s="8">
        <v>30.0625</v>
      </c>
      <c r="C40" s="8">
        <v>39.4375</v>
      </c>
      <c r="D40" s="8">
        <f t="shared" si="0"/>
        <v>1.3118503118503118</v>
      </c>
    </row>
    <row r="41" spans="1:4" x14ac:dyDescent="0.2">
      <c r="A41" s="7" t="s">
        <v>54</v>
      </c>
      <c r="B41" s="8">
        <v>29.4375</v>
      </c>
      <c r="C41" s="8">
        <v>38.625</v>
      </c>
      <c r="D41" s="8">
        <f t="shared" si="0"/>
        <v>1.3121019108280254</v>
      </c>
    </row>
    <row r="42" spans="1:4" x14ac:dyDescent="0.2">
      <c r="A42" s="7" t="s">
        <v>55</v>
      </c>
      <c r="B42" s="8">
        <v>29.125</v>
      </c>
      <c r="C42" s="8">
        <v>39.1875</v>
      </c>
      <c r="D42" s="8">
        <f t="shared" si="0"/>
        <v>1.3454935622317596</v>
      </c>
    </row>
    <row r="43" spans="1:4" x14ac:dyDescent="0.2">
      <c r="A43" s="7" t="s">
        <v>56</v>
      </c>
      <c r="B43" s="8">
        <v>27.9375</v>
      </c>
      <c r="C43" s="8">
        <v>38.75</v>
      </c>
      <c r="D43" s="8">
        <f t="shared" si="0"/>
        <v>1.3870246085011186</v>
      </c>
    </row>
    <row r="44" spans="1:4" x14ac:dyDescent="0.2">
      <c r="A44" s="7" t="s">
        <v>57</v>
      </c>
      <c r="B44" s="8">
        <v>27.0625</v>
      </c>
      <c r="C44" s="8">
        <v>38.875</v>
      </c>
      <c r="D44" s="8">
        <f t="shared" si="0"/>
        <v>1.4364896073903002</v>
      </c>
    </row>
    <row r="45" spans="1:4" x14ac:dyDescent="0.2">
      <c r="A45" s="7" t="s">
        <v>58</v>
      </c>
      <c r="B45" s="8">
        <v>27.25</v>
      </c>
      <c r="C45" s="8">
        <v>39.4375</v>
      </c>
      <c r="D45" s="8">
        <f t="shared" si="0"/>
        <v>1.4472477064220184</v>
      </c>
    </row>
    <row r="46" spans="1:4" x14ac:dyDescent="0.2">
      <c r="A46" s="7" t="s">
        <v>59</v>
      </c>
      <c r="B46" s="8">
        <v>29.75</v>
      </c>
      <c r="C46" s="8">
        <v>43.625</v>
      </c>
      <c r="D46" s="8">
        <f t="shared" si="0"/>
        <v>1.4663865546218486</v>
      </c>
    </row>
    <row r="47" spans="1:4" x14ac:dyDescent="0.2">
      <c r="A47" s="7" t="s">
        <v>60</v>
      </c>
      <c r="B47" s="8">
        <v>28.75</v>
      </c>
      <c r="C47" s="8">
        <v>42.25</v>
      </c>
      <c r="D47" s="8">
        <f t="shared" si="0"/>
        <v>1.4695652173913043</v>
      </c>
    </row>
    <row r="48" spans="1:4" x14ac:dyDescent="0.2">
      <c r="A48" s="7" t="s">
        <v>61</v>
      </c>
      <c r="B48" s="8">
        <v>27.75</v>
      </c>
      <c r="C48" s="8">
        <v>39.9375</v>
      </c>
      <c r="D48" s="8">
        <f t="shared" si="0"/>
        <v>1.4391891891891893</v>
      </c>
    </row>
    <row r="49" spans="1:4" x14ac:dyDescent="0.2">
      <c r="A49" s="7" t="s">
        <v>62</v>
      </c>
      <c r="B49" s="8">
        <v>30.25</v>
      </c>
      <c r="C49" s="8">
        <v>42.0625</v>
      </c>
      <c r="D49" s="8">
        <f t="shared" si="0"/>
        <v>1.390495867768595</v>
      </c>
    </row>
    <row r="50" spans="1:4" x14ac:dyDescent="0.2">
      <c r="A50" s="7" t="s">
        <v>63</v>
      </c>
      <c r="B50" s="8">
        <v>31.1875</v>
      </c>
      <c r="C50" s="8">
        <v>43.125</v>
      </c>
      <c r="D50" s="8">
        <f t="shared" si="0"/>
        <v>1.3827655310621243</v>
      </c>
    </row>
    <row r="51" spans="1:4" x14ac:dyDescent="0.2">
      <c r="A51" s="7" t="s">
        <v>64</v>
      </c>
      <c r="B51" s="8">
        <v>32.25</v>
      </c>
      <c r="C51" s="8">
        <v>43.6875</v>
      </c>
      <c r="D51" s="8">
        <f t="shared" si="0"/>
        <v>1.3546511627906976</v>
      </c>
    </row>
    <row r="52" spans="1:4" x14ac:dyDescent="0.2">
      <c r="A52" s="7" t="s">
        <v>65</v>
      </c>
      <c r="B52" s="8">
        <v>29.125</v>
      </c>
      <c r="C52" s="8">
        <v>48.25</v>
      </c>
      <c r="D52" s="8">
        <f t="shared" si="0"/>
        <v>1.6566523605150214</v>
      </c>
    </row>
    <row r="53" spans="1:4" x14ac:dyDescent="0.2">
      <c r="A53" s="7" t="s">
        <v>66</v>
      </c>
      <c r="B53" s="8">
        <v>26.125</v>
      </c>
      <c r="C53" s="8">
        <v>42.625</v>
      </c>
      <c r="D53" s="8">
        <f t="shared" si="0"/>
        <v>1.631578947368421</v>
      </c>
    </row>
    <row r="54" spans="1:4" x14ac:dyDescent="0.2">
      <c r="A54" s="7" t="s">
        <v>67</v>
      </c>
      <c r="B54" s="8">
        <v>25.3125</v>
      </c>
      <c r="C54" s="8">
        <v>42.6875</v>
      </c>
      <c r="D54" s="8">
        <f t="shared" si="0"/>
        <v>1.6864197530864198</v>
      </c>
    </row>
    <row r="55" spans="1:4" x14ac:dyDescent="0.2">
      <c r="A55" s="7" t="s">
        <v>68</v>
      </c>
      <c r="B55" s="8">
        <v>25.6875</v>
      </c>
      <c r="C55" s="8">
        <v>43</v>
      </c>
      <c r="D55" s="8">
        <f t="shared" si="0"/>
        <v>1.6739659367396593</v>
      </c>
    </row>
    <row r="56" spans="1:4" x14ac:dyDescent="0.2">
      <c r="A56" s="7" t="s">
        <v>69</v>
      </c>
      <c r="B56" s="8">
        <v>25.75</v>
      </c>
      <c r="C56" s="8">
        <v>43.1875</v>
      </c>
      <c r="D56" s="8">
        <f t="shared" si="0"/>
        <v>1.6771844660194175</v>
      </c>
    </row>
    <row r="57" spans="1:4" x14ac:dyDescent="0.2">
      <c r="A57" s="7" t="s">
        <v>70</v>
      </c>
      <c r="B57" s="8">
        <v>27.625</v>
      </c>
      <c r="C57" s="8">
        <v>46.25</v>
      </c>
      <c r="D57" s="8">
        <f t="shared" si="0"/>
        <v>1.6742081447963801</v>
      </c>
    </row>
    <row r="58" spans="1:4" x14ac:dyDescent="0.2">
      <c r="A58" s="7" t="s">
        <v>71</v>
      </c>
      <c r="B58" s="8">
        <v>26.6875</v>
      </c>
      <c r="C58" s="8">
        <v>45.5</v>
      </c>
      <c r="D58" s="8">
        <f t="shared" si="0"/>
        <v>1.7049180327868851</v>
      </c>
    </row>
    <row r="59" spans="1:4" x14ac:dyDescent="0.2">
      <c r="A59" s="7" t="s">
        <v>72</v>
      </c>
      <c r="B59" s="8">
        <v>25.375</v>
      </c>
      <c r="C59" s="8">
        <v>43.125</v>
      </c>
      <c r="D59" s="8">
        <f t="shared" si="0"/>
        <v>1.6995073891625616</v>
      </c>
    </row>
    <row r="60" spans="1:4" x14ac:dyDescent="0.2">
      <c r="A60" s="7" t="s">
        <v>73</v>
      </c>
      <c r="B60" s="8">
        <v>24.5</v>
      </c>
      <c r="C60" s="8">
        <v>42.4375</v>
      </c>
      <c r="D60" s="8">
        <f t="shared" si="0"/>
        <v>1.7321428571428572</v>
      </c>
    </row>
    <row r="61" spans="1:4" x14ac:dyDescent="0.2">
      <c r="A61" s="7" t="s">
        <v>74</v>
      </c>
      <c r="B61" s="8">
        <v>24</v>
      </c>
      <c r="C61" s="8">
        <v>41.875</v>
      </c>
      <c r="D61" s="8">
        <f t="shared" si="0"/>
        <v>1.7447916666666667</v>
      </c>
    </row>
    <row r="62" spans="1:4" x14ac:dyDescent="0.2">
      <c r="A62" s="7" t="s">
        <v>75</v>
      </c>
      <c r="B62" s="8">
        <v>22.3125</v>
      </c>
      <c r="C62" s="8">
        <v>39</v>
      </c>
      <c r="D62" s="8">
        <f t="shared" si="0"/>
        <v>1.7478991596638656</v>
      </c>
    </row>
    <row r="63" spans="1:4" x14ac:dyDescent="0.2">
      <c r="A63" s="7" t="s">
        <v>76</v>
      </c>
      <c r="B63" s="8">
        <v>21.6875</v>
      </c>
      <c r="C63" s="8">
        <v>39.3125</v>
      </c>
      <c r="D63" s="8">
        <f t="shared" si="0"/>
        <v>1.8126801152737753</v>
      </c>
    </row>
    <row r="64" spans="1:4" x14ac:dyDescent="0.2">
      <c r="A64" s="7" t="s">
        <v>77</v>
      </c>
      <c r="B64" s="8">
        <v>20.8125</v>
      </c>
      <c r="C64" s="8">
        <v>37.125</v>
      </c>
      <c r="D64" s="8">
        <f t="shared" si="0"/>
        <v>1.7837837837837838</v>
      </c>
    </row>
    <row r="65" spans="1:4" x14ac:dyDescent="0.2">
      <c r="A65" s="7" t="s">
        <v>78</v>
      </c>
      <c r="B65" s="8">
        <v>21.375</v>
      </c>
      <c r="C65" s="8">
        <v>38.875</v>
      </c>
      <c r="D65" s="8">
        <f t="shared" si="0"/>
        <v>1.8187134502923976</v>
      </c>
    </row>
    <row r="66" spans="1:4" x14ac:dyDescent="0.2">
      <c r="A66" s="7" t="s">
        <v>79</v>
      </c>
      <c r="B66" s="8">
        <v>24</v>
      </c>
      <c r="C66" s="8">
        <v>42.4375</v>
      </c>
      <c r="D66" s="8">
        <f t="shared" si="0"/>
        <v>1.7682291666666667</v>
      </c>
    </row>
    <row r="67" spans="1:4" x14ac:dyDescent="0.2">
      <c r="A67" s="7" t="s">
        <v>80</v>
      </c>
      <c r="B67" s="8">
        <v>23</v>
      </c>
      <c r="C67" s="8">
        <v>41.8125</v>
      </c>
      <c r="D67" s="8">
        <f t="shared" si="0"/>
        <v>1.8179347826086956</v>
      </c>
    </row>
    <row r="68" spans="1:4" x14ac:dyDescent="0.2">
      <c r="A68" s="7" t="s">
        <v>81</v>
      </c>
      <c r="B68" s="8">
        <v>25.25</v>
      </c>
      <c r="C68" s="8">
        <v>45.6875</v>
      </c>
      <c r="D68" s="8">
        <f t="shared" si="0"/>
        <v>1.8094059405940595</v>
      </c>
    </row>
    <row r="69" spans="1:4" x14ac:dyDescent="0.2">
      <c r="A69" s="7" t="s">
        <v>82</v>
      </c>
      <c r="B69" s="8">
        <v>26.5625</v>
      </c>
      <c r="C69" s="8">
        <v>47.125</v>
      </c>
      <c r="D69" s="8">
        <f t="shared" ref="D69:D132" si="1">C69/B69</f>
        <v>1.7741176470588236</v>
      </c>
    </row>
    <row r="70" spans="1:4" x14ac:dyDescent="0.2">
      <c r="A70" s="7" t="s">
        <v>83</v>
      </c>
      <c r="B70" s="8">
        <v>26.5625</v>
      </c>
      <c r="C70" s="8">
        <v>47.3125</v>
      </c>
      <c r="D70" s="8">
        <f t="shared" si="1"/>
        <v>1.7811764705882354</v>
      </c>
    </row>
    <row r="71" spans="1:4" x14ac:dyDescent="0.2">
      <c r="A71" s="7" t="s">
        <v>84</v>
      </c>
      <c r="B71" s="8">
        <v>25.6875</v>
      </c>
      <c r="C71" s="8">
        <v>46.5625</v>
      </c>
      <c r="D71" s="8">
        <f t="shared" si="1"/>
        <v>1.8126520681265206</v>
      </c>
    </row>
    <row r="72" spans="1:4" x14ac:dyDescent="0.2">
      <c r="A72" s="7" t="s">
        <v>85</v>
      </c>
      <c r="B72" s="8">
        <v>25.5</v>
      </c>
      <c r="C72" s="8">
        <v>47.375</v>
      </c>
      <c r="D72" s="8">
        <f t="shared" si="1"/>
        <v>1.857843137254902</v>
      </c>
    </row>
    <row r="73" spans="1:4" x14ac:dyDescent="0.2">
      <c r="A73" s="7" t="s">
        <v>86</v>
      </c>
      <c r="B73" s="8">
        <v>27.25</v>
      </c>
      <c r="C73" s="8">
        <v>49.0625</v>
      </c>
      <c r="D73" s="8">
        <f t="shared" si="1"/>
        <v>1.8004587155963303</v>
      </c>
    </row>
    <row r="74" spans="1:4" x14ac:dyDescent="0.2">
      <c r="A74" s="7" t="s">
        <v>87</v>
      </c>
      <c r="B74" s="8">
        <v>29.5</v>
      </c>
      <c r="C74" s="8">
        <v>51.25</v>
      </c>
      <c r="D74" s="8">
        <f t="shared" si="1"/>
        <v>1.7372881355932204</v>
      </c>
    </row>
    <row r="75" spans="1:4" x14ac:dyDescent="0.2">
      <c r="A75" s="7" t="s">
        <v>88</v>
      </c>
      <c r="B75" s="8">
        <v>28.0625</v>
      </c>
      <c r="C75" s="8">
        <v>49.3125</v>
      </c>
      <c r="D75" s="8">
        <f t="shared" si="1"/>
        <v>1.757238307349666</v>
      </c>
    </row>
    <row r="76" spans="1:4" x14ac:dyDescent="0.2">
      <c r="A76" s="7" t="s">
        <v>89</v>
      </c>
      <c r="B76" s="8">
        <v>26.6875</v>
      </c>
      <c r="C76" s="8">
        <v>49.1875</v>
      </c>
      <c r="D76" s="8">
        <f t="shared" si="1"/>
        <v>1.8430913348946136</v>
      </c>
    </row>
    <row r="77" spans="1:4" x14ac:dyDescent="0.2">
      <c r="A77" s="7" t="s">
        <v>90</v>
      </c>
      <c r="B77" s="8">
        <v>26.4375</v>
      </c>
      <c r="C77" s="8">
        <v>49.25</v>
      </c>
      <c r="D77" s="8">
        <f t="shared" si="1"/>
        <v>1.8628841607565012</v>
      </c>
    </row>
    <row r="78" spans="1:4" x14ac:dyDescent="0.2">
      <c r="A78" s="7" t="s">
        <v>91</v>
      </c>
      <c r="B78" s="8">
        <v>26.375</v>
      </c>
      <c r="C78" s="8">
        <v>49.6875</v>
      </c>
      <c r="D78" s="8">
        <f t="shared" si="1"/>
        <v>1.8838862559241707</v>
      </c>
    </row>
    <row r="79" spans="1:4" x14ac:dyDescent="0.2">
      <c r="A79" s="7" t="s">
        <v>92</v>
      </c>
      <c r="B79" s="8">
        <v>25.875</v>
      </c>
      <c r="C79" s="8">
        <v>48.875</v>
      </c>
      <c r="D79" s="8">
        <f t="shared" si="1"/>
        <v>1.8888888888888888</v>
      </c>
    </row>
    <row r="80" spans="1:4" x14ac:dyDescent="0.2">
      <c r="A80" s="7" t="s">
        <v>93</v>
      </c>
      <c r="B80" s="8">
        <v>25.4375</v>
      </c>
      <c r="C80" s="8">
        <v>48.125</v>
      </c>
      <c r="D80" s="8">
        <f t="shared" si="1"/>
        <v>1.8918918918918919</v>
      </c>
    </row>
    <row r="81" spans="1:4" x14ac:dyDescent="0.2">
      <c r="A81" s="7" t="s">
        <v>94</v>
      </c>
      <c r="B81" s="8">
        <v>27.125</v>
      </c>
      <c r="C81" s="8">
        <v>50.1875</v>
      </c>
      <c r="D81" s="8">
        <f t="shared" si="1"/>
        <v>1.8502304147465438</v>
      </c>
    </row>
    <row r="82" spans="1:4" x14ac:dyDescent="0.2">
      <c r="A82" s="7" t="s">
        <v>95</v>
      </c>
      <c r="B82" s="8">
        <v>27.75</v>
      </c>
      <c r="C82" s="8">
        <v>51.625</v>
      </c>
      <c r="D82" s="8">
        <f t="shared" si="1"/>
        <v>1.8603603603603605</v>
      </c>
    </row>
    <row r="83" spans="1:4" x14ac:dyDescent="0.2">
      <c r="A83" s="7" t="s">
        <v>96</v>
      </c>
      <c r="B83" s="8">
        <v>28.6875</v>
      </c>
      <c r="C83" s="8">
        <v>52</v>
      </c>
      <c r="D83" s="8">
        <f t="shared" si="1"/>
        <v>1.812636165577342</v>
      </c>
    </row>
    <row r="84" spans="1:4" x14ac:dyDescent="0.2">
      <c r="A84" s="7" t="s">
        <v>97</v>
      </c>
      <c r="B84" s="8">
        <v>26.3125</v>
      </c>
      <c r="C84" s="8">
        <v>48.375</v>
      </c>
      <c r="D84" s="8">
        <f t="shared" si="1"/>
        <v>1.8384798099762469</v>
      </c>
    </row>
    <row r="85" spans="1:4" x14ac:dyDescent="0.2">
      <c r="A85" s="7" t="s">
        <v>98</v>
      </c>
      <c r="B85" s="8">
        <v>28.25</v>
      </c>
      <c r="C85" s="8">
        <v>50.375</v>
      </c>
      <c r="D85" s="8">
        <f t="shared" si="1"/>
        <v>1.7831858407079646</v>
      </c>
    </row>
    <row r="86" spans="1:4" x14ac:dyDescent="0.2">
      <c r="A86" s="7" t="s">
        <v>99</v>
      </c>
      <c r="B86" s="8">
        <v>26.875</v>
      </c>
      <c r="C86" s="8">
        <v>48.6875</v>
      </c>
      <c r="D86" s="8">
        <f t="shared" si="1"/>
        <v>1.8116279069767443</v>
      </c>
    </row>
    <row r="87" spans="1:4" x14ac:dyDescent="0.2">
      <c r="A87" s="7" t="s">
        <v>100</v>
      </c>
      <c r="B87" s="8">
        <v>26.375</v>
      </c>
      <c r="C87" s="8">
        <v>48.125</v>
      </c>
      <c r="D87" s="8">
        <f t="shared" si="1"/>
        <v>1.8246445497630333</v>
      </c>
    </row>
    <row r="88" spans="1:4" x14ac:dyDescent="0.2">
      <c r="A88" s="7" t="s">
        <v>101</v>
      </c>
      <c r="B88" s="8">
        <v>29.6875</v>
      </c>
      <c r="C88" s="8">
        <v>52.5625</v>
      </c>
      <c r="D88" s="8">
        <f t="shared" si="1"/>
        <v>1.7705263157894737</v>
      </c>
    </row>
    <row r="89" spans="1:4" x14ac:dyDescent="0.2">
      <c r="A89" s="7" t="s">
        <v>102</v>
      </c>
      <c r="B89" s="8">
        <v>33.375</v>
      </c>
      <c r="C89" s="8">
        <v>57.625</v>
      </c>
      <c r="D89" s="8">
        <f t="shared" si="1"/>
        <v>1.7265917602996255</v>
      </c>
    </row>
    <row r="90" spans="1:4" x14ac:dyDescent="0.2">
      <c r="A90" s="7" t="s">
        <v>103</v>
      </c>
      <c r="B90" s="8">
        <v>31.9375</v>
      </c>
      <c r="C90" s="8">
        <v>55.9375</v>
      </c>
      <c r="D90" s="8">
        <f t="shared" si="1"/>
        <v>1.7514677103718199</v>
      </c>
    </row>
    <row r="91" spans="1:4" x14ac:dyDescent="0.2">
      <c r="A91" s="7" t="s">
        <v>104</v>
      </c>
      <c r="B91" s="8">
        <v>32.4375</v>
      </c>
      <c r="C91" s="8">
        <v>57.5625</v>
      </c>
      <c r="D91" s="8">
        <f t="shared" si="1"/>
        <v>1.7745664739884393</v>
      </c>
    </row>
    <row r="92" spans="1:4" x14ac:dyDescent="0.2">
      <c r="A92" s="7" t="s">
        <v>105</v>
      </c>
      <c r="B92" s="8">
        <v>31.3125</v>
      </c>
      <c r="C92" s="8">
        <v>57.1875</v>
      </c>
      <c r="D92" s="8">
        <f t="shared" si="1"/>
        <v>1.8263473053892216</v>
      </c>
    </row>
    <row r="93" spans="1:4" x14ac:dyDescent="0.2">
      <c r="A93" s="7" t="s">
        <v>106</v>
      </c>
      <c r="B93" s="8">
        <v>31.0625</v>
      </c>
      <c r="C93" s="8">
        <v>56.8125</v>
      </c>
      <c r="D93" s="8">
        <f t="shared" si="1"/>
        <v>1.8289738430583502</v>
      </c>
    </row>
    <row r="94" spans="1:4" x14ac:dyDescent="0.2">
      <c r="A94" s="7" t="s">
        <v>107</v>
      </c>
      <c r="B94" s="8">
        <v>30.3125</v>
      </c>
      <c r="C94" s="8">
        <v>55.875</v>
      </c>
      <c r="D94" s="8">
        <f t="shared" si="1"/>
        <v>1.8432989690721648</v>
      </c>
    </row>
    <row r="95" spans="1:4" x14ac:dyDescent="0.2">
      <c r="A95" s="7" t="s">
        <v>108</v>
      </c>
      <c r="B95" s="8">
        <v>29.4375</v>
      </c>
      <c r="C95" s="8">
        <v>56.75</v>
      </c>
      <c r="D95" s="8">
        <f t="shared" si="1"/>
        <v>1.9278131634819533</v>
      </c>
    </row>
    <row r="96" spans="1:4" x14ac:dyDescent="0.2">
      <c r="A96" s="7" t="s">
        <v>109</v>
      </c>
      <c r="B96" s="8">
        <v>36.75</v>
      </c>
      <c r="C96" s="8">
        <v>64.875</v>
      </c>
      <c r="D96" s="8">
        <f t="shared" si="1"/>
        <v>1.7653061224489797</v>
      </c>
    </row>
    <row r="97" spans="1:5" x14ac:dyDescent="0.2">
      <c r="A97" s="7" t="s">
        <v>110</v>
      </c>
      <c r="B97" s="8">
        <v>36.5625</v>
      </c>
      <c r="C97" s="8">
        <v>64.3125</v>
      </c>
      <c r="D97" s="8">
        <f t="shared" si="1"/>
        <v>1.7589743589743589</v>
      </c>
    </row>
    <row r="98" spans="1:5" x14ac:dyDescent="0.2">
      <c r="A98" s="7" t="s">
        <v>111</v>
      </c>
      <c r="B98" s="8">
        <v>45.4375</v>
      </c>
      <c r="C98" s="8">
        <v>73.625</v>
      </c>
      <c r="D98" s="8">
        <f t="shared" si="1"/>
        <v>1.6203576341127923</v>
      </c>
    </row>
    <row r="99" spans="1:5" x14ac:dyDescent="0.2">
      <c r="A99" s="7" t="s">
        <v>112</v>
      </c>
      <c r="B99" s="8">
        <v>39.5</v>
      </c>
      <c r="C99" s="8">
        <v>66.8125</v>
      </c>
      <c r="D99" s="8">
        <f t="shared" si="1"/>
        <v>1.6914556962025316</v>
      </c>
    </row>
    <row r="100" spans="1:5" x14ac:dyDescent="0.2">
      <c r="A100" s="7" t="s">
        <v>113</v>
      </c>
      <c r="B100" s="8">
        <v>37.3125</v>
      </c>
      <c r="C100" s="8">
        <v>64.0625</v>
      </c>
      <c r="D100" s="8">
        <f t="shared" si="1"/>
        <v>1.7169179229480738</v>
      </c>
    </row>
    <row r="101" spans="1:5" x14ac:dyDescent="0.2">
      <c r="A101" s="7" t="s">
        <v>114</v>
      </c>
      <c r="B101" s="8">
        <v>34.875</v>
      </c>
      <c r="C101" s="8">
        <v>62.75</v>
      </c>
      <c r="D101" s="8">
        <f t="shared" si="1"/>
        <v>1.7992831541218639</v>
      </c>
    </row>
    <row r="102" spans="1:5" x14ac:dyDescent="0.2">
      <c r="A102" s="7" t="s">
        <v>115</v>
      </c>
      <c r="B102" s="8">
        <v>36.75</v>
      </c>
      <c r="C102" s="8">
        <v>66.625</v>
      </c>
      <c r="D102" s="8">
        <f t="shared" si="1"/>
        <v>1.8129251700680271</v>
      </c>
    </row>
    <row r="103" spans="1:5" x14ac:dyDescent="0.2">
      <c r="A103" s="7" t="s">
        <v>116</v>
      </c>
      <c r="B103" s="8">
        <v>38.3125</v>
      </c>
      <c r="C103" s="8">
        <v>68</v>
      </c>
      <c r="D103" s="8">
        <f t="shared" si="1"/>
        <v>1.7748776508972268</v>
      </c>
    </row>
    <row r="104" spans="1:5" x14ac:dyDescent="0.2">
      <c r="A104" s="7" t="s">
        <v>117</v>
      </c>
      <c r="B104" s="8">
        <v>36.625</v>
      </c>
      <c r="C104" s="8">
        <v>66.1875</v>
      </c>
      <c r="D104" s="8">
        <f t="shared" si="1"/>
        <v>1.8071672354948805</v>
      </c>
    </row>
    <row r="105" spans="1:5" x14ac:dyDescent="0.2">
      <c r="A105" s="7" t="s">
        <v>118</v>
      </c>
      <c r="B105" s="8">
        <v>36.5625</v>
      </c>
      <c r="C105" s="8">
        <v>67.9375</v>
      </c>
      <c r="D105" s="8">
        <f t="shared" si="1"/>
        <v>1.8581196581196582</v>
      </c>
    </row>
    <row r="106" spans="1:5" x14ac:dyDescent="0.2">
      <c r="A106" s="7" t="s">
        <v>119</v>
      </c>
      <c r="B106" s="8">
        <v>36.6875</v>
      </c>
      <c r="C106" s="8">
        <v>67.875</v>
      </c>
      <c r="D106" s="8">
        <f t="shared" si="1"/>
        <v>1.8500851788756389</v>
      </c>
    </row>
    <row r="107" spans="1:5" x14ac:dyDescent="0.2">
      <c r="A107" s="7" t="s">
        <v>120</v>
      </c>
      <c r="B107" s="8">
        <v>35.5625</v>
      </c>
      <c r="C107" s="8">
        <v>64.5625</v>
      </c>
      <c r="D107" s="20">
        <f t="shared" si="1"/>
        <v>1.8154657293497365</v>
      </c>
      <c r="E107" s="7" t="e">
        <f ca="1">getformula(D107)</f>
        <v>#NAME?</v>
      </c>
    </row>
    <row r="108" spans="1:5" x14ac:dyDescent="0.2">
      <c r="A108" s="7" t="s">
        <v>121</v>
      </c>
      <c r="B108" s="8">
        <v>37.25</v>
      </c>
      <c r="C108" s="8">
        <v>12.9375</v>
      </c>
      <c r="D108" s="20">
        <f t="shared" si="1"/>
        <v>0.34731543624161076</v>
      </c>
      <c r="E108" s="7" t="e">
        <f ca="1">getformula(D108)</f>
        <v>#NAME?</v>
      </c>
    </row>
    <row r="109" spans="1:5" x14ac:dyDescent="0.2">
      <c r="A109" s="7" t="s">
        <v>122</v>
      </c>
      <c r="B109" s="8">
        <v>39</v>
      </c>
      <c r="C109" s="8">
        <v>13.5625</v>
      </c>
      <c r="D109" s="8">
        <f t="shared" si="1"/>
        <v>0.34775641025641024</v>
      </c>
    </row>
    <row r="110" spans="1:5" x14ac:dyDescent="0.2">
      <c r="A110" s="7" t="s">
        <v>123</v>
      </c>
      <c r="B110" s="8">
        <v>39.375</v>
      </c>
      <c r="C110" s="8">
        <v>13.6875</v>
      </c>
      <c r="D110" s="8">
        <f t="shared" si="1"/>
        <v>0.34761904761904761</v>
      </c>
    </row>
    <row r="111" spans="1:5" x14ac:dyDescent="0.2">
      <c r="A111" s="7" t="s">
        <v>124</v>
      </c>
      <c r="B111" s="8">
        <v>39.125</v>
      </c>
      <c r="C111" s="8">
        <v>14.4375</v>
      </c>
      <c r="D111" s="8">
        <f t="shared" si="1"/>
        <v>0.36900958466453676</v>
      </c>
    </row>
    <row r="112" spans="1:5" x14ac:dyDescent="0.2">
      <c r="A112" s="7" t="s">
        <v>125</v>
      </c>
      <c r="B112" s="8">
        <v>37.375</v>
      </c>
      <c r="C112" s="8">
        <v>16.9375</v>
      </c>
      <c r="D112" s="8">
        <f t="shared" si="1"/>
        <v>0.45317725752508359</v>
      </c>
    </row>
    <row r="113" spans="1:4" x14ac:dyDescent="0.2">
      <c r="A113" s="7" t="s">
        <v>126</v>
      </c>
      <c r="B113" s="8">
        <v>38.9375</v>
      </c>
      <c r="C113" s="8">
        <v>17.9375</v>
      </c>
      <c r="D113" s="8">
        <f t="shared" si="1"/>
        <v>0.4606741573033708</v>
      </c>
    </row>
    <row r="114" spans="1:4" x14ac:dyDescent="0.2">
      <c r="A114" s="7" t="s">
        <v>127</v>
      </c>
      <c r="B114" s="8">
        <v>38.375</v>
      </c>
      <c r="C114" s="8">
        <v>17.4375</v>
      </c>
      <c r="D114" s="8">
        <f t="shared" si="1"/>
        <v>0.4543973941368078</v>
      </c>
    </row>
    <row r="115" spans="1:4" x14ac:dyDescent="0.2">
      <c r="A115" s="7" t="s">
        <v>128</v>
      </c>
      <c r="B115" s="8">
        <v>38.1875</v>
      </c>
      <c r="C115" s="8">
        <v>17.5625</v>
      </c>
      <c r="D115" s="8">
        <f t="shared" si="1"/>
        <v>0.45990180032733224</v>
      </c>
    </row>
    <row r="116" spans="1:4" x14ac:dyDescent="0.2">
      <c r="A116" s="7" t="s">
        <v>129</v>
      </c>
      <c r="B116" s="8">
        <v>37.625</v>
      </c>
      <c r="C116" s="8">
        <v>17.3125</v>
      </c>
      <c r="D116" s="8">
        <f t="shared" si="1"/>
        <v>0.46013289036544852</v>
      </c>
    </row>
    <row r="117" spans="1:4" x14ac:dyDescent="0.2">
      <c r="A117" s="7" t="s">
        <v>130</v>
      </c>
      <c r="B117" s="8">
        <v>36.625</v>
      </c>
      <c r="C117" s="8">
        <v>16.0625</v>
      </c>
      <c r="D117" s="8">
        <f t="shared" si="1"/>
        <v>0.43856655290102387</v>
      </c>
    </row>
    <row r="118" spans="1:4" x14ac:dyDescent="0.2">
      <c r="A118" s="7" t="s">
        <v>131</v>
      </c>
      <c r="B118" s="8">
        <v>34.6875</v>
      </c>
      <c r="C118" s="8">
        <v>15.8125</v>
      </c>
      <c r="D118" s="8">
        <f t="shared" si="1"/>
        <v>0.45585585585585586</v>
      </c>
    </row>
    <row r="119" spans="1:4" x14ac:dyDescent="0.2">
      <c r="A119" s="7" t="s">
        <v>132</v>
      </c>
      <c r="B119" s="8">
        <v>33.6875</v>
      </c>
      <c r="C119" s="8">
        <v>16.1875</v>
      </c>
      <c r="D119" s="8">
        <f t="shared" si="1"/>
        <v>0.48051948051948051</v>
      </c>
    </row>
    <row r="120" spans="1:4" x14ac:dyDescent="0.2">
      <c r="A120" s="7" t="s">
        <v>133</v>
      </c>
      <c r="B120" s="8">
        <v>32.8125</v>
      </c>
      <c r="C120" s="8">
        <v>15.9375</v>
      </c>
      <c r="D120" s="8">
        <f t="shared" si="1"/>
        <v>0.48571428571428571</v>
      </c>
    </row>
    <row r="121" spans="1:4" x14ac:dyDescent="0.2">
      <c r="A121" s="7" t="s">
        <v>134</v>
      </c>
      <c r="B121" s="8">
        <v>33.75</v>
      </c>
      <c r="C121" s="8">
        <v>16.5</v>
      </c>
      <c r="D121" s="8">
        <f t="shared" si="1"/>
        <v>0.48888888888888887</v>
      </c>
    </row>
    <row r="122" spans="1:4" x14ac:dyDescent="0.2">
      <c r="A122" s="7" t="s">
        <v>135</v>
      </c>
      <c r="B122" s="8">
        <v>33.5</v>
      </c>
      <c r="C122" s="8">
        <v>16.9375</v>
      </c>
      <c r="D122" s="8">
        <f t="shared" si="1"/>
        <v>0.50559701492537312</v>
      </c>
    </row>
    <row r="123" spans="1:4" x14ac:dyDescent="0.2">
      <c r="A123" s="7" t="s">
        <v>136</v>
      </c>
      <c r="B123" s="8">
        <v>35.9375</v>
      </c>
      <c r="C123" s="8">
        <v>16.625</v>
      </c>
      <c r="D123" s="8">
        <f t="shared" si="1"/>
        <v>0.46260869565217394</v>
      </c>
    </row>
    <row r="124" spans="1:4" x14ac:dyDescent="0.2">
      <c r="A124" s="7" t="s">
        <v>137</v>
      </c>
      <c r="B124" s="8">
        <v>38.625</v>
      </c>
      <c r="C124" s="8">
        <v>17.1875</v>
      </c>
      <c r="D124" s="8">
        <f t="shared" si="1"/>
        <v>0.44498381877022652</v>
      </c>
    </row>
    <row r="125" spans="1:4" x14ac:dyDescent="0.2">
      <c r="A125" s="7" t="s">
        <v>138</v>
      </c>
      <c r="B125" s="8">
        <v>38.75</v>
      </c>
      <c r="C125" s="8">
        <v>17.375</v>
      </c>
      <c r="D125" s="8">
        <f t="shared" si="1"/>
        <v>0.44838709677419353</v>
      </c>
    </row>
    <row r="126" spans="1:4" x14ac:dyDescent="0.2">
      <c r="A126" s="7" t="s">
        <v>139</v>
      </c>
      <c r="B126" s="8">
        <v>37.9375</v>
      </c>
      <c r="C126" s="8">
        <v>17</v>
      </c>
      <c r="D126" s="8">
        <f t="shared" si="1"/>
        <v>0.44810543657331137</v>
      </c>
    </row>
    <row r="127" spans="1:4" x14ac:dyDescent="0.2">
      <c r="A127" s="7" t="s">
        <v>140</v>
      </c>
      <c r="B127" s="8">
        <v>39.9375</v>
      </c>
      <c r="C127" s="8">
        <v>17.0625</v>
      </c>
      <c r="D127" s="8">
        <f t="shared" si="1"/>
        <v>0.42723004694835681</v>
      </c>
    </row>
    <row r="128" spans="1:4" x14ac:dyDescent="0.2">
      <c r="A128" s="7" t="s">
        <v>141</v>
      </c>
      <c r="B128" s="8">
        <v>39.75</v>
      </c>
      <c r="C128" s="8">
        <v>17.0625</v>
      </c>
      <c r="D128" s="8">
        <f t="shared" si="1"/>
        <v>0.42924528301886794</v>
      </c>
    </row>
    <row r="129" spans="1:4" x14ac:dyDescent="0.2">
      <c r="A129" s="7" t="s">
        <v>142</v>
      </c>
      <c r="B129" s="8">
        <v>38.625</v>
      </c>
      <c r="C129" s="8">
        <v>16.875</v>
      </c>
      <c r="D129" s="8">
        <f t="shared" si="1"/>
        <v>0.43689320388349512</v>
      </c>
    </row>
    <row r="130" spans="1:4" x14ac:dyDescent="0.2">
      <c r="A130" s="7" t="s">
        <v>143</v>
      </c>
      <c r="B130" s="8">
        <v>40.125</v>
      </c>
      <c r="C130" s="8">
        <v>16.5</v>
      </c>
      <c r="D130" s="8">
        <f t="shared" si="1"/>
        <v>0.41121495327102803</v>
      </c>
    </row>
    <row r="131" spans="1:4" x14ac:dyDescent="0.2">
      <c r="A131" s="7" t="s">
        <v>144</v>
      </c>
      <c r="B131" s="8">
        <v>41.9375</v>
      </c>
      <c r="C131" s="8">
        <v>16.5</v>
      </c>
      <c r="D131" s="8">
        <f t="shared" si="1"/>
        <v>0.39344262295081966</v>
      </c>
    </row>
    <row r="132" spans="1:4" x14ac:dyDescent="0.2">
      <c r="A132" s="7" t="s">
        <v>145</v>
      </c>
      <c r="B132" s="8">
        <v>44</v>
      </c>
      <c r="C132" s="8">
        <v>16.625</v>
      </c>
      <c r="D132" s="8">
        <f t="shared" si="1"/>
        <v>0.37784090909090912</v>
      </c>
    </row>
    <row r="133" spans="1:4" x14ac:dyDescent="0.2">
      <c r="A133" s="7" t="s">
        <v>146</v>
      </c>
      <c r="B133" s="8">
        <v>42.875</v>
      </c>
      <c r="C133" s="8">
        <v>16.9375</v>
      </c>
      <c r="D133" s="8">
        <f t="shared" ref="D133:D196" si="2">C133/B133</f>
        <v>0.39504373177842567</v>
      </c>
    </row>
    <row r="134" spans="1:4" x14ac:dyDescent="0.2">
      <c r="A134" s="7" t="s">
        <v>147</v>
      </c>
      <c r="B134" s="8">
        <v>41.890599999999999</v>
      </c>
      <c r="C134" s="8">
        <v>16.5625</v>
      </c>
      <c r="D134" s="8">
        <f t="shared" si="2"/>
        <v>0.39537509608360827</v>
      </c>
    </row>
    <row r="135" spans="1:4" x14ac:dyDescent="0.2">
      <c r="A135" s="7" t="s">
        <v>148</v>
      </c>
      <c r="B135" s="8">
        <v>41.4375</v>
      </c>
      <c r="C135" s="8">
        <v>16.625</v>
      </c>
      <c r="D135" s="8">
        <f t="shared" si="2"/>
        <v>0.40120663650075417</v>
      </c>
    </row>
    <row r="136" spans="1:4" x14ac:dyDescent="0.2">
      <c r="A136" s="7" t="s">
        <v>149</v>
      </c>
      <c r="B136" s="8">
        <v>45</v>
      </c>
      <c r="C136" s="8">
        <v>16.875</v>
      </c>
      <c r="D136" s="8">
        <f t="shared" si="2"/>
        <v>0.375</v>
      </c>
    </row>
    <row r="137" spans="1:4" x14ac:dyDescent="0.2">
      <c r="A137" s="7" t="s">
        <v>150</v>
      </c>
      <c r="B137" s="8">
        <v>45</v>
      </c>
      <c r="C137" s="8">
        <v>16.3125</v>
      </c>
      <c r="D137" s="8">
        <f t="shared" si="2"/>
        <v>0.36249999999999999</v>
      </c>
    </row>
    <row r="138" spans="1:4" x14ac:dyDescent="0.2">
      <c r="A138" s="7" t="s">
        <v>151</v>
      </c>
      <c r="B138" s="8">
        <v>45</v>
      </c>
      <c r="C138" s="8">
        <v>16.625</v>
      </c>
      <c r="D138" s="8">
        <f t="shared" si="2"/>
        <v>0.36944444444444446</v>
      </c>
    </row>
    <row r="139" spans="1:4" x14ac:dyDescent="0.2">
      <c r="A139" s="7" t="s">
        <v>152</v>
      </c>
      <c r="B139" s="8">
        <v>47.125</v>
      </c>
      <c r="C139" s="8">
        <v>16.125</v>
      </c>
      <c r="D139" s="8">
        <f t="shared" si="2"/>
        <v>0.34217506631299732</v>
      </c>
    </row>
    <row r="140" spans="1:4" x14ac:dyDescent="0.2">
      <c r="A140" s="7" t="s">
        <v>153</v>
      </c>
      <c r="B140" s="8">
        <v>48.5</v>
      </c>
      <c r="C140" s="8">
        <v>16.25</v>
      </c>
      <c r="D140" s="8">
        <f t="shared" si="2"/>
        <v>0.33505154639175255</v>
      </c>
    </row>
    <row r="141" spans="1:4" x14ac:dyDescent="0.2">
      <c r="A141" s="7" t="s">
        <v>154</v>
      </c>
      <c r="B141" s="8">
        <v>51.3125</v>
      </c>
      <c r="C141" s="8">
        <v>16.9375</v>
      </c>
      <c r="D141" s="8">
        <f t="shared" si="2"/>
        <v>0.33008526187576126</v>
      </c>
    </row>
    <row r="142" spans="1:4" x14ac:dyDescent="0.2">
      <c r="A142" s="7" t="s">
        <v>155</v>
      </c>
      <c r="B142" s="8">
        <v>50.125</v>
      </c>
      <c r="C142" s="8">
        <v>16.4375</v>
      </c>
      <c r="D142" s="8">
        <f t="shared" si="2"/>
        <v>0.32793017456359103</v>
      </c>
    </row>
    <row r="143" spans="1:4" x14ac:dyDescent="0.2">
      <c r="A143" s="7" t="s">
        <v>156</v>
      </c>
      <c r="B143" s="8">
        <v>51.125</v>
      </c>
      <c r="C143" s="8">
        <v>16.0625</v>
      </c>
      <c r="D143" s="8">
        <f t="shared" si="2"/>
        <v>0.3141809290953545</v>
      </c>
    </row>
    <row r="144" spans="1:4" x14ac:dyDescent="0.2">
      <c r="A144" s="7" t="s">
        <v>157</v>
      </c>
      <c r="B144" s="8">
        <v>50.8125</v>
      </c>
      <c r="C144" s="8">
        <v>16</v>
      </c>
      <c r="D144" s="8">
        <f t="shared" si="2"/>
        <v>0.31488314883148832</v>
      </c>
    </row>
    <row r="145" spans="1:4" x14ac:dyDescent="0.2">
      <c r="A145" s="7" t="s">
        <v>158</v>
      </c>
      <c r="B145" s="8">
        <v>54.5</v>
      </c>
      <c r="C145" s="8">
        <v>15.75</v>
      </c>
      <c r="D145" s="8">
        <f t="shared" si="2"/>
        <v>0.28899082568807338</v>
      </c>
    </row>
    <row r="146" spans="1:4" x14ac:dyDescent="0.2">
      <c r="A146" s="7" t="s">
        <v>159</v>
      </c>
      <c r="B146" s="8">
        <v>53.1875</v>
      </c>
      <c r="C146" s="8">
        <v>15</v>
      </c>
      <c r="D146" s="8">
        <f t="shared" si="2"/>
        <v>0.28202115158636898</v>
      </c>
    </row>
    <row r="147" spans="1:4" x14ac:dyDescent="0.2">
      <c r="A147" s="7" t="s">
        <v>160</v>
      </c>
      <c r="B147" s="8">
        <v>51.8125</v>
      </c>
      <c r="C147" s="8">
        <v>14.5625</v>
      </c>
      <c r="D147" s="8">
        <f t="shared" si="2"/>
        <v>0.2810615199034982</v>
      </c>
    </row>
    <row r="148" spans="1:4" x14ac:dyDescent="0.2">
      <c r="A148" s="7" t="s">
        <v>161</v>
      </c>
      <c r="B148" s="8">
        <v>52.25</v>
      </c>
      <c r="C148" s="8">
        <v>14</v>
      </c>
      <c r="D148" s="8">
        <f t="shared" si="2"/>
        <v>0.26794258373205743</v>
      </c>
    </row>
    <row r="149" spans="1:4" x14ac:dyDescent="0.2">
      <c r="A149" s="7" t="s">
        <v>162</v>
      </c>
      <c r="B149" s="8">
        <v>55.5</v>
      </c>
      <c r="C149" s="8">
        <v>13.9375</v>
      </c>
      <c r="D149" s="8">
        <f t="shared" si="2"/>
        <v>0.25112612612612611</v>
      </c>
    </row>
    <row r="150" spans="1:4" x14ac:dyDescent="0.2">
      <c r="A150" s="7" t="s">
        <v>163</v>
      </c>
      <c r="B150" s="8">
        <v>48.875</v>
      </c>
      <c r="C150" s="8">
        <v>17</v>
      </c>
      <c r="D150" s="8">
        <f t="shared" si="2"/>
        <v>0.34782608695652173</v>
      </c>
    </row>
    <row r="151" spans="1:4" x14ac:dyDescent="0.2">
      <c r="A151" s="7" t="s">
        <v>164</v>
      </c>
      <c r="B151" s="8">
        <v>52.125</v>
      </c>
      <c r="C151" s="8">
        <v>18</v>
      </c>
      <c r="D151" s="8">
        <f t="shared" si="2"/>
        <v>0.34532374100719426</v>
      </c>
    </row>
    <row r="152" spans="1:4" x14ac:dyDescent="0.2">
      <c r="A152" s="7" t="s">
        <v>165</v>
      </c>
      <c r="B152" s="8">
        <v>52.9375</v>
      </c>
      <c r="C152" s="8">
        <v>19.1875</v>
      </c>
      <c r="D152" s="8">
        <f t="shared" si="2"/>
        <v>0.3624557260920897</v>
      </c>
    </row>
    <row r="153" spans="1:4" x14ac:dyDescent="0.2">
      <c r="A153" s="7" t="s">
        <v>166</v>
      </c>
      <c r="B153" s="8">
        <v>51.0625</v>
      </c>
      <c r="C153" s="8">
        <v>18.4375</v>
      </c>
      <c r="D153" s="8">
        <f t="shared" si="2"/>
        <v>0.36107711138310894</v>
      </c>
    </row>
    <row r="154" spans="1:4" x14ac:dyDescent="0.2">
      <c r="A154" s="7" t="s">
        <v>167</v>
      </c>
      <c r="B154" s="8">
        <v>46.25</v>
      </c>
      <c r="C154" s="8">
        <v>19.0625</v>
      </c>
      <c r="D154" s="8">
        <f t="shared" si="2"/>
        <v>0.41216216216216217</v>
      </c>
    </row>
    <row r="155" spans="1:4" x14ac:dyDescent="0.2">
      <c r="A155" s="7" t="s">
        <v>168</v>
      </c>
      <c r="B155" s="8">
        <v>45.4375</v>
      </c>
      <c r="C155" s="8">
        <v>18.9375</v>
      </c>
      <c r="D155" s="8">
        <f t="shared" si="2"/>
        <v>0.41678129298486932</v>
      </c>
    </row>
    <row r="156" spans="1:4" x14ac:dyDescent="0.2">
      <c r="A156" s="7" t="s">
        <v>169</v>
      </c>
      <c r="B156" s="8">
        <v>46.5625</v>
      </c>
      <c r="C156" s="8">
        <v>20.6875</v>
      </c>
      <c r="D156" s="8">
        <f t="shared" si="2"/>
        <v>0.44429530201342282</v>
      </c>
    </row>
    <row r="157" spans="1:4" x14ac:dyDescent="0.2">
      <c r="A157" s="7" t="s">
        <v>170</v>
      </c>
      <c r="B157" s="8">
        <v>43.9375</v>
      </c>
      <c r="C157" s="8">
        <v>19.8125</v>
      </c>
      <c r="D157" s="8">
        <f t="shared" si="2"/>
        <v>0.45092460881934565</v>
      </c>
    </row>
    <row r="158" spans="1:4" x14ac:dyDescent="0.2">
      <c r="A158" s="7" t="s">
        <v>171</v>
      </c>
      <c r="B158" s="8">
        <v>43.8125</v>
      </c>
      <c r="C158" s="8">
        <v>19.75</v>
      </c>
      <c r="D158" s="8">
        <f t="shared" si="2"/>
        <v>0.4507845934379458</v>
      </c>
    </row>
    <row r="159" spans="1:4" x14ac:dyDescent="0.2">
      <c r="A159" s="7" t="s">
        <v>172</v>
      </c>
      <c r="B159" s="8">
        <v>42.0625</v>
      </c>
      <c r="C159" s="8">
        <v>18.6875</v>
      </c>
      <c r="D159" s="8">
        <f t="shared" si="2"/>
        <v>0.44427934621099552</v>
      </c>
    </row>
    <row r="160" spans="1:4" x14ac:dyDescent="0.2">
      <c r="A160" s="7" t="s">
        <v>173</v>
      </c>
      <c r="B160" s="8">
        <v>46.9375</v>
      </c>
      <c r="C160" s="8">
        <v>18.0625</v>
      </c>
      <c r="D160" s="8">
        <f t="shared" si="2"/>
        <v>0.38482023968042611</v>
      </c>
    </row>
    <row r="161" spans="1:4" x14ac:dyDescent="0.2">
      <c r="A161" s="7" t="s">
        <v>174</v>
      </c>
      <c r="B161" s="8">
        <v>46.9375</v>
      </c>
      <c r="C161" s="8">
        <v>17.625</v>
      </c>
      <c r="D161" s="8">
        <f t="shared" si="2"/>
        <v>0.37549933422103859</v>
      </c>
    </row>
    <row r="162" spans="1:4" x14ac:dyDescent="0.2">
      <c r="A162" s="7" t="s">
        <v>175</v>
      </c>
      <c r="B162" s="8">
        <v>53.1875</v>
      </c>
      <c r="C162" s="8">
        <v>19.4375</v>
      </c>
      <c r="D162" s="8">
        <f t="shared" si="2"/>
        <v>0.36545240893066983</v>
      </c>
    </row>
    <row r="163" spans="1:4" x14ac:dyDescent="0.2">
      <c r="A163" s="7" t="s">
        <v>176</v>
      </c>
      <c r="B163" s="8">
        <v>54.9375</v>
      </c>
      <c r="C163" s="8">
        <v>19.4375</v>
      </c>
      <c r="D163" s="8">
        <f t="shared" si="2"/>
        <v>0.35381114903299204</v>
      </c>
    </row>
    <row r="164" spans="1:4" x14ac:dyDescent="0.2">
      <c r="A164" s="7" t="s">
        <v>177</v>
      </c>
      <c r="B164" s="8">
        <v>54.1875</v>
      </c>
      <c r="C164" s="8">
        <v>18.5</v>
      </c>
      <c r="D164" s="8">
        <f t="shared" si="2"/>
        <v>0.34140715109573239</v>
      </c>
    </row>
    <row r="165" spans="1:4" x14ac:dyDescent="0.2">
      <c r="A165" s="7" t="s">
        <v>178</v>
      </c>
      <c r="B165" s="8">
        <v>57.4375</v>
      </c>
      <c r="C165" s="8">
        <v>18.25</v>
      </c>
      <c r="D165" s="8">
        <f t="shared" si="2"/>
        <v>0.3177366702937976</v>
      </c>
    </row>
    <row r="166" spans="1:4" x14ac:dyDescent="0.2">
      <c r="A166" s="7" t="s">
        <v>179</v>
      </c>
      <c r="B166" s="8">
        <v>57.0625</v>
      </c>
      <c r="C166" s="8">
        <v>19.3125</v>
      </c>
      <c r="D166" s="8">
        <f t="shared" si="2"/>
        <v>0.33844468784227821</v>
      </c>
    </row>
    <row r="167" spans="1:4" x14ac:dyDescent="0.2">
      <c r="A167" s="7" t="s">
        <v>180</v>
      </c>
      <c r="B167" s="8">
        <v>59.375</v>
      </c>
      <c r="C167" s="8">
        <v>19.4375</v>
      </c>
      <c r="D167" s="8">
        <f t="shared" si="2"/>
        <v>0.32736842105263159</v>
      </c>
    </row>
    <row r="168" spans="1:4" x14ac:dyDescent="0.2">
      <c r="A168" s="7" t="s">
        <v>181</v>
      </c>
      <c r="B168" s="8">
        <v>58.5625</v>
      </c>
      <c r="C168" s="8">
        <v>19.875</v>
      </c>
      <c r="D168" s="8">
        <f t="shared" si="2"/>
        <v>0.33938100320170755</v>
      </c>
    </row>
    <row r="169" spans="1:4" x14ac:dyDescent="0.2">
      <c r="A169" s="7" t="s">
        <v>182</v>
      </c>
      <c r="B169" s="8">
        <v>60.125</v>
      </c>
      <c r="C169" s="8">
        <v>19.5</v>
      </c>
      <c r="D169" s="8">
        <f t="shared" si="2"/>
        <v>0.32432432432432434</v>
      </c>
    </row>
    <row r="170" spans="1:4" x14ac:dyDescent="0.2">
      <c r="A170" s="7" t="s">
        <v>183</v>
      </c>
      <c r="B170" s="8">
        <v>55.875</v>
      </c>
      <c r="C170" s="8">
        <v>17.75</v>
      </c>
      <c r="D170" s="8">
        <f t="shared" si="2"/>
        <v>0.31767337807606266</v>
      </c>
    </row>
    <row r="171" spans="1:4" x14ac:dyDescent="0.2">
      <c r="A171" s="7" t="s">
        <v>184</v>
      </c>
      <c r="B171" s="8">
        <v>53.5625</v>
      </c>
      <c r="C171" s="8">
        <v>16.6875</v>
      </c>
      <c r="D171" s="8">
        <f t="shared" si="2"/>
        <v>0.31155192532088682</v>
      </c>
    </row>
    <row r="172" spans="1:4" x14ac:dyDescent="0.2">
      <c r="A172" s="7" t="s">
        <v>185</v>
      </c>
      <c r="B172" s="8">
        <v>52.4375</v>
      </c>
      <c r="C172" s="8">
        <v>17.375</v>
      </c>
      <c r="D172" s="8">
        <f t="shared" si="2"/>
        <v>0.33134684147794996</v>
      </c>
    </row>
    <row r="173" spans="1:4" x14ac:dyDescent="0.2">
      <c r="A173" s="7" t="s">
        <v>186</v>
      </c>
      <c r="B173" s="8">
        <v>53.875</v>
      </c>
      <c r="C173" s="8">
        <v>17.0625</v>
      </c>
      <c r="D173" s="8">
        <f t="shared" si="2"/>
        <v>0.31670533642691417</v>
      </c>
    </row>
    <row r="174" spans="1:4" x14ac:dyDescent="0.2">
      <c r="A174" s="7" t="s">
        <v>187</v>
      </c>
      <c r="B174" s="8">
        <v>53.5625</v>
      </c>
      <c r="C174" s="8">
        <v>17.75</v>
      </c>
      <c r="D174" s="8">
        <f t="shared" si="2"/>
        <v>0.33138856476079348</v>
      </c>
    </row>
    <row r="175" spans="1:4" x14ac:dyDescent="0.2">
      <c r="A175" s="7" t="s">
        <v>188</v>
      </c>
      <c r="B175" s="8">
        <v>54.5625</v>
      </c>
      <c r="C175" s="8">
        <v>17.171900000000001</v>
      </c>
      <c r="D175" s="8">
        <f t="shared" si="2"/>
        <v>0.31471981672394045</v>
      </c>
    </row>
    <row r="176" spans="1:4" x14ac:dyDescent="0.2">
      <c r="A176" s="7" t="s">
        <v>189</v>
      </c>
      <c r="B176" s="8">
        <v>59</v>
      </c>
      <c r="C176" s="8">
        <v>17.5</v>
      </c>
      <c r="D176" s="8">
        <f t="shared" si="2"/>
        <v>0.29661016949152541</v>
      </c>
    </row>
    <row r="177" spans="1:4" x14ac:dyDescent="0.2">
      <c r="A177" s="7" t="s">
        <v>190</v>
      </c>
      <c r="B177" s="8">
        <v>66.9375</v>
      </c>
      <c r="C177" s="8">
        <v>17.1875</v>
      </c>
      <c r="D177" s="8">
        <f t="shared" si="2"/>
        <v>0.25676937441643322</v>
      </c>
    </row>
    <row r="178" spans="1:4" x14ac:dyDescent="0.2">
      <c r="A178" s="7" t="s">
        <v>191</v>
      </c>
      <c r="B178" s="8">
        <v>62.375</v>
      </c>
      <c r="C178" s="8">
        <v>16.8125</v>
      </c>
      <c r="D178" s="8">
        <f t="shared" si="2"/>
        <v>0.26953907815631262</v>
      </c>
    </row>
    <row r="179" spans="1:4" x14ac:dyDescent="0.2">
      <c r="A179" s="7" t="s">
        <v>192</v>
      </c>
      <c r="B179" s="8">
        <v>61.3125</v>
      </c>
      <c r="C179" s="8">
        <v>16.9375</v>
      </c>
      <c r="D179" s="8">
        <f t="shared" si="2"/>
        <v>0.2762487257900102</v>
      </c>
    </row>
    <row r="180" spans="1:4" x14ac:dyDescent="0.2">
      <c r="A180" s="7" t="s">
        <v>193</v>
      </c>
      <c r="B180" s="8">
        <v>57.875</v>
      </c>
      <c r="C180" s="8">
        <v>16</v>
      </c>
      <c r="D180" s="8">
        <f t="shared" si="2"/>
        <v>0.27645788336933047</v>
      </c>
    </row>
    <row r="181" spans="1:4" x14ac:dyDescent="0.2">
      <c r="A181" s="7" t="s">
        <v>194</v>
      </c>
      <c r="B181" s="8">
        <v>54.25</v>
      </c>
      <c r="C181" s="8">
        <v>15.5</v>
      </c>
      <c r="D181" s="8">
        <f t="shared" si="2"/>
        <v>0.2857142857142857</v>
      </c>
    </row>
    <row r="182" spans="1:4" x14ac:dyDescent="0.2">
      <c r="A182" s="7" t="s">
        <v>195</v>
      </c>
      <c r="B182" s="8">
        <v>49</v>
      </c>
      <c r="C182" s="8">
        <v>15.1875</v>
      </c>
      <c r="D182" s="8">
        <f t="shared" si="2"/>
        <v>0.30994897959183676</v>
      </c>
    </row>
    <row r="183" spans="1:4" x14ac:dyDescent="0.2">
      <c r="A183" s="7" t="s">
        <v>196</v>
      </c>
      <c r="B183" s="8">
        <v>46.0625</v>
      </c>
      <c r="C183" s="8">
        <v>14.6875</v>
      </c>
      <c r="D183" s="8">
        <f t="shared" si="2"/>
        <v>0.31886024423337855</v>
      </c>
    </row>
    <row r="184" spans="1:4" x14ac:dyDescent="0.2">
      <c r="A184" s="7" t="s">
        <v>197</v>
      </c>
      <c r="B184" s="8">
        <v>51.75</v>
      </c>
      <c r="C184" s="8">
        <v>15.625</v>
      </c>
      <c r="D184" s="8">
        <f t="shared" si="2"/>
        <v>0.30193236714975846</v>
      </c>
    </row>
    <row r="185" spans="1:4" x14ac:dyDescent="0.2">
      <c r="A185" s="7" t="s">
        <v>198</v>
      </c>
      <c r="B185" s="8">
        <v>51.6875</v>
      </c>
      <c r="C185" s="8">
        <v>15.1875</v>
      </c>
      <c r="D185" s="8">
        <f t="shared" si="2"/>
        <v>0.29383313180169285</v>
      </c>
    </row>
    <row r="186" spans="1:4" x14ac:dyDescent="0.2">
      <c r="A186" s="7" t="s">
        <v>199</v>
      </c>
      <c r="B186" s="8">
        <v>47.5</v>
      </c>
      <c r="C186" s="8">
        <v>14.6875</v>
      </c>
      <c r="D186" s="8">
        <f t="shared" si="2"/>
        <v>0.30921052631578949</v>
      </c>
    </row>
    <row r="187" spans="1:4" x14ac:dyDescent="0.2">
      <c r="A187" s="7" t="s">
        <v>200</v>
      </c>
      <c r="B187" s="8">
        <v>47.25</v>
      </c>
      <c r="C187" s="8">
        <v>14.5625</v>
      </c>
      <c r="D187" s="8">
        <f t="shared" si="2"/>
        <v>0.3082010582010582</v>
      </c>
    </row>
    <row r="188" spans="1:4" x14ac:dyDescent="0.2">
      <c r="A188" s="7" t="s">
        <v>201</v>
      </c>
      <c r="B188" s="8">
        <v>43.0625</v>
      </c>
      <c r="C188" s="8">
        <v>13.75</v>
      </c>
      <c r="D188" s="8">
        <f t="shared" si="2"/>
        <v>0.31930333817126272</v>
      </c>
    </row>
    <row r="189" spans="1:4" x14ac:dyDescent="0.2">
      <c r="A189" s="7" t="s">
        <v>202</v>
      </c>
      <c r="B189" s="8">
        <v>46.3125</v>
      </c>
      <c r="C189" s="8">
        <v>14.0625</v>
      </c>
      <c r="D189" s="8">
        <f t="shared" si="2"/>
        <v>0.30364372469635625</v>
      </c>
    </row>
    <row r="190" spans="1:4" x14ac:dyDescent="0.2">
      <c r="A190" s="7" t="s">
        <v>203</v>
      </c>
      <c r="B190" s="8">
        <v>40.75</v>
      </c>
      <c r="C190" s="8">
        <v>14</v>
      </c>
      <c r="D190" s="8">
        <f t="shared" si="2"/>
        <v>0.34355828220858897</v>
      </c>
    </row>
    <row r="191" spans="1:4" x14ac:dyDescent="0.2">
      <c r="A191" s="7" t="s">
        <v>204</v>
      </c>
      <c r="B191" s="8">
        <v>44</v>
      </c>
      <c r="C191" s="8">
        <v>14.125</v>
      </c>
      <c r="D191" s="8">
        <f t="shared" si="2"/>
        <v>0.32102272727272729</v>
      </c>
    </row>
    <row r="192" spans="1:4" x14ac:dyDescent="0.2">
      <c r="A192" s="7" t="s">
        <v>205</v>
      </c>
      <c r="B192" s="8">
        <v>43.5</v>
      </c>
      <c r="C192" s="8">
        <v>13.8125</v>
      </c>
      <c r="D192" s="8">
        <f t="shared" si="2"/>
        <v>0.31752873563218392</v>
      </c>
    </row>
    <row r="193" spans="1:4" x14ac:dyDescent="0.2">
      <c r="A193" s="7" t="s">
        <v>206</v>
      </c>
      <c r="B193" s="8">
        <v>37.218800000000002</v>
      </c>
      <c r="C193" s="8">
        <v>13.4062</v>
      </c>
      <c r="D193" s="8">
        <f t="shared" si="2"/>
        <v>0.36019968403065117</v>
      </c>
    </row>
    <row r="194" spans="1:4" x14ac:dyDescent="0.2">
      <c r="A194" s="7" t="s">
        <v>207</v>
      </c>
      <c r="B194" s="8">
        <v>34.5</v>
      </c>
      <c r="C194" s="8">
        <v>12.5625</v>
      </c>
      <c r="D194" s="8">
        <f t="shared" si="2"/>
        <v>0.3641304347826087</v>
      </c>
    </row>
    <row r="195" spans="1:4" x14ac:dyDescent="0.2">
      <c r="A195" s="7" t="s">
        <v>208</v>
      </c>
      <c r="B195" s="8">
        <v>36.1875</v>
      </c>
      <c r="C195" s="8">
        <v>12.25</v>
      </c>
      <c r="D195" s="8">
        <f t="shared" si="2"/>
        <v>0.3385146804835924</v>
      </c>
    </row>
    <row r="196" spans="1:4" x14ac:dyDescent="0.2">
      <c r="A196" s="7" t="s">
        <v>209</v>
      </c>
      <c r="B196" s="8">
        <v>40.6875</v>
      </c>
      <c r="C196" s="8">
        <v>12.9375</v>
      </c>
      <c r="D196" s="8">
        <f t="shared" si="2"/>
        <v>0.31797235023041476</v>
      </c>
    </row>
    <row r="197" spans="1:4" x14ac:dyDescent="0.2">
      <c r="A197" s="7" t="s">
        <v>210</v>
      </c>
      <c r="B197" s="8">
        <v>44.0625</v>
      </c>
      <c r="C197" s="8">
        <v>13.375</v>
      </c>
      <c r="D197" s="8">
        <f t="shared" ref="D197:D260" si="3">C197/B197</f>
        <v>0.30354609929078014</v>
      </c>
    </row>
    <row r="198" spans="1:4" x14ac:dyDescent="0.2">
      <c r="A198" s="7" t="s">
        <v>211</v>
      </c>
      <c r="B198" s="8">
        <v>49.375</v>
      </c>
      <c r="C198" s="8">
        <v>10.0312</v>
      </c>
      <c r="D198" s="8">
        <f t="shared" si="3"/>
        <v>0.20316354430379746</v>
      </c>
    </row>
    <row r="199" spans="1:4" x14ac:dyDescent="0.2">
      <c r="A199" s="7" t="s">
        <v>212</v>
      </c>
      <c r="B199" s="8">
        <v>45.875</v>
      </c>
      <c r="C199" s="8">
        <v>9.75</v>
      </c>
      <c r="D199" s="8">
        <f t="shared" si="3"/>
        <v>0.21253405994550409</v>
      </c>
    </row>
    <row r="200" spans="1:4" x14ac:dyDescent="0.2">
      <c r="A200" s="7" t="s">
        <v>213</v>
      </c>
      <c r="B200" s="8">
        <v>46.875</v>
      </c>
      <c r="C200" s="8">
        <v>9.25</v>
      </c>
      <c r="D200" s="8">
        <f t="shared" si="3"/>
        <v>0.19733333333333333</v>
      </c>
    </row>
    <row r="201" spans="1:4" x14ac:dyDescent="0.2">
      <c r="A201" s="7" t="s">
        <v>214</v>
      </c>
      <c r="B201" s="8">
        <v>54.1875</v>
      </c>
      <c r="C201" s="8">
        <v>9.625</v>
      </c>
      <c r="D201" s="8">
        <f t="shared" si="3"/>
        <v>0.17762399077277971</v>
      </c>
    </row>
    <row r="202" spans="1:4" x14ac:dyDescent="0.2">
      <c r="A202" s="7" t="s">
        <v>215</v>
      </c>
      <c r="B202" s="8">
        <v>56.625</v>
      </c>
      <c r="C202" s="8">
        <v>9.9687999999999999</v>
      </c>
      <c r="D202" s="8">
        <f t="shared" si="3"/>
        <v>0.17604944812362031</v>
      </c>
    </row>
    <row r="203" spans="1:4" x14ac:dyDescent="0.2">
      <c r="A203" s="7" t="s">
        <v>216</v>
      </c>
      <c r="B203" s="8">
        <v>52.5</v>
      </c>
      <c r="C203" s="8">
        <v>9.9687999999999999</v>
      </c>
      <c r="D203" s="8">
        <f t="shared" si="3"/>
        <v>0.18988190476190475</v>
      </c>
    </row>
    <row r="204" spans="1:4" x14ac:dyDescent="0.2">
      <c r="A204" s="7" t="s">
        <v>217</v>
      </c>
      <c r="B204" s="8">
        <v>47.4375</v>
      </c>
      <c r="C204" s="8">
        <v>10.0625</v>
      </c>
      <c r="D204" s="8">
        <f t="shared" si="3"/>
        <v>0.21212121212121213</v>
      </c>
    </row>
    <row r="205" spans="1:4" x14ac:dyDescent="0.2">
      <c r="A205" s="7" t="s">
        <v>218</v>
      </c>
      <c r="B205" s="8">
        <v>44.125</v>
      </c>
      <c r="C205" s="8">
        <v>9.375</v>
      </c>
      <c r="D205" s="8">
        <f t="shared" si="3"/>
        <v>0.21246458923512748</v>
      </c>
    </row>
    <row r="206" spans="1:4" x14ac:dyDescent="0.2">
      <c r="A206" s="7" t="s">
        <v>219</v>
      </c>
      <c r="B206" s="8">
        <v>44.5</v>
      </c>
      <c r="C206" s="8">
        <v>8.9375</v>
      </c>
      <c r="D206" s="8">
        <f t="shared" si="3"/>
        <v>0.20084269662921347</v>
      </c>
    </row>
    <row r="207" spans="1:4" x14ac:dyDescent="0.2">
      <c r="A207" s="7" t="s">
        <v>220</v>
      </c>
      <c r="B207" s="8">
        <v>46.0625</v>
      </c>
      <c r="C207" s="8">
        <v>9.125</v>
      </c>
      <c r="D207" s="8">
        <f t="shared" si="3"/>
        <v>0.19810040705563092</v>
      </c>
    </row>
    <row r="208" spans="1:4" x14ac:dyDescent="0.2">
      <c r="A208" s="7" t="s">
        <v>221</v>
      </c>
      <c r="B208" s="8">
        <v>43.625</v>
      </c>
      <c r="C208" s="8">
        <v>8</v>
      </c>
      <c r="D208" s="8">
        <f t="shared" si="3"/>
        <v>0.18338108882521489</v>
      </c>
    </row>
    <row r="209" spans="1:4" x14ac:dyDescent="0.2">
      <c r="A209" s="7" t="s">
        <v>222</v>
      </c>
      <c r="B209" s="8">
        <v>38.125</v>
      </c>
      <c r="C209" s="8">
        <v>7.7812000000000001</v>
      </c>
      <c r="D209" s="8">
        <f t="shared" si="3"/>
        <v>0.20409704918032787</v>
      </c>
    </row>
    <row r="210" spans="1:4" x14ac:dyDescent="0.2">
      <c r="A210" s="7" t="s">
        <v>223</v>
      </c>
      <c r="B210" s="8">
        <v>25.625</v>
      </c>
      <c r="C210" s="8">
        <v>7.1875</v>
      </c>
      <c r="D210" s="8">
        <f t="shared" si="3"/>
        <v>0.28048780487804881</v>
      </c>
    </row>
    <row r="211" spans="1:4" x14ac:dyDescent="0.2">
      <c r="A211" s="7" t="s">
        <v>224</v>
      </c>
      <c r="B211" s="8">
        <v>29.5</v>
      </c>
      <c r="C211" s="8">
        <v>8.0312000000000001</v>
      </c>
      <c r="D211" s="8">
        <f t="shared" si="3"/>
        <v>0.2722440677966102</v>
      </c>
    </row>
    <row r="212" spans="1:4" x14ac:dyDescent="0.2">
      <c r="A212" s="7" t="s">
        <v>225</v>
      </c>
      <c r="B212" s="8">
        <v>29.75</v>
      </c>
      <c r="C212" s="8">
        <v>8.0312000000000001</v>
      </c>
      <c r="D212" s="8">
        <f t="shared" si="3"/>
        <v>0.26995630252100838</v>
      </c>
    </row>
    <row r="213" spans="1:4" x14ac:dyDescent="0.2">
      <c r="A213" s="7" t="s">
        <v>226</v>
      </c>
      <c r="B213" s="8">
        <v>28.625</v>
      </c>
      <c r="C213" s="8">
        <v>7.75</v>
      </c>
      <c r="D213" s="8">
        <f t="shared" si="3"/>
        <v>0.27074235807860264</v>
      </c>
    </row>
    <row r="214" spans="1:4" x14ac:dyDescent="0.2">
      <c r="A214" s="7" t="s">
        <v>227</v>
      </c>
      <c r="B214" s="8">
        <v>30.5</v>
      </c>
      <c r="C214" s="8">
        <v>8.5</v>
      </c>
      <c r="D214" s="8">
        <f t="shared" si="3"/>
        <v>0.27868852459016391</v>
      </c>
    </row>
    <row r="215" spans="1:4" x14ac:dyDescent="0.2">
      <c r="A215" s="7" t="s">
        <v>228</v>
      </c>
      <c r="B215" s="8">
        <v>28.3125</v>
      </c>
      <c r="C215" s="8">
        <v>8.5</v>
      </c>
      <c r="D215" s="8">
        <f t="shared" si="3"/>
        <v>0.30022075055187636</v>
      </c>
    </row>
    <row r="216" spans="1:4" x14ac:dyDescent="0.2">
      <c r="A216" s="7" t="s">
        <v>229</v>
      </c>
      <c r="B216" s="8">
        <v>23.75</v>
      </c>
      <c r="C216" s="8">
        <v>7.7812000000000001</v>
      </c>
      <c r="D216" s="8">
        <f t="shared" si="3"/>
        <v>0.32762947368421053</v>
      </c>
    </row>
    <row r="217" spans="1:4" x14ac:dyDescent="0.2">
      <c r="A217" s="7" t="s">
        <v>230</v>
      </c>
      <c r="B217" s="8">
        <v>27.875</v>
      </c>
      <c r="C217" s="8">
        <v>8.7187999999999999</v>
      </c>
      <c r="D217" s="8">
        <f t="shared" si="3"/>
        <v>0.31278206278026904</v>
      </c>
    </row>
    <row r="218" spans="1:4" x14ac:dyDescent="0.2">
      <c r="A218" s="7" t="s">
        <v>231</v>
      </c>
      <c r="B218" s="8">
        <v>28</v>
      </c>
      <c r="C218" s="8">
        <v>9.25</v>
      </c>
      <c r="D218" s="8">
        <f t="shared" si="3"/>
        <v>0.33035714285714285</v>
      </c>
    </row>
    <row r="219" spans="1:4" x14ac:dyDescent="0.2">
      <c r="A219" s="7" t="s">
        <v>232</v>
      </c>
      <c r="B219" s="8">
        <v>24.3125</v>
      </c>
      <c r="C219" s="8">
        <v>9.0312000000000001</v>
      </c>
      <c r="D219" s="8">
        <f t="shared" si="3"/>
        <v>0.37146323907455014</v>
      </c>
    </row>
    <row r="220" spans="1:4" x14ac:dyDescent="0.2">
      <c r="A220" s="7" t="s">
        <v>233</v>
      </c>
      <c r="B220" s="8">
        <v>24.625</v>
      </c>
      <c r="C220" s="8">
        <v>9.5</v>
      </c>
      <c r="D220" s="8">
        <f t="shared" si="3"/>
        <v>0.38578680203045684</v>
      </c>
    </row>
    <row r="221" spans="1:4" x14ac:dyDescent="0.2">
      <c r="A221" s="7" t="s">
        <v>234</v>
      </c>
      <c r="B221" s="8">
        <v>24.25</v>
      </c>
      <c r="C221" s="8">
        <v>10.0625</v>
      </c>
      <c r="D221" s="8">
        <f t="shared" si="3"/>
        <v>0.41494845360824745</v>
      </c>
    </row>
    <row r="222" spans="1:4" x14ac:dyDescent="0.2">
      <c r="A222" s="7" t="s">
        <v>235</v>
      </c>
      <c r="B222" s="8">
        <v>24.3125</v>
      </c>
      <c r="C222" s="8">
        <v>10</v>
      </c>
      <c r="D222" s="8">
        <f t="shared" si="3"/>
        <v>0.41131105398457585</v>
      </c>
    </row>
    <row r="223" spans="1:4" x14ac:dyDescent="0.2">
      <c r="A223" s="7" t="s">
        <v>236</v>
      </c>
      <c r="B223" s="8">
        <v>26</v>
      </c>
      <c r="C223" s="8">
        <v>10.6875</v>
      </c>
      <c r="D223" s="8">
        <f t="shared" si="3"/>
        <v>0.41105769230769229</v>
      </c>
    </row>
    <row r="224" spans="1:4" x14ac:dyDescent="0.2">
      <c r="A224" s="7" t="s">
        <v>237</v>
      </c>
      <c r="B224" s="8">
        <v>27.5625</v>
      </c>
      <c r="C224" s="8">
        <v>10.375</v>
      </c>
      <c r="D224" s="8">
        <f t="shared" si="3"/>
        <v>0.37641723356009071</v>
      </c>
    </row>
    <row r="225" spans="1:4" x14ac:dyDescent="0.2">
      <c r="A225" s="7" t="s">
        <v>238</v>
      </c>
      <c r="B225" s="8">
        <v>26.5625</v>
      </c>
      <c r="C225" s="8">
        <v>10.125</v>
      </c>
      <c r="D225" s="8">
        <f t="shared" si="3"/>
        <v>0.38117647058823528</v>
      </c>
    </row>
    <row r="226" spans="1:4" x14ac:dyDescent="0.2">
      <c r="A226" s="7" t="s">
        <v>239</v>
      </c>
      <c r="B226" s="8">
        <v>27.75</v>
      </c>
      <c r="C226" s="8">
        <v>10.3125</v>
      </c>
      <c r="D226" s="8">
        <f t="shared" si="3"/>
        <v>0.3716216216216216</v>
      </c>
    </row>
    <row r="227" spans="1:4" x14ac:dyDescent="0.2">
      <c r="A227" s="7" t="s">
        <v>240</v>
      </c>
      <c r="B227" s="8">
        <v>26.6875</v>
      </c>
      <c r="C227" s="8">
        <v>10.4375</v>
      </c>
      <c r="D227" s="8">
        <f t="shared" si="3"/>
        <v>0.3911007025761124</v>
      </c>
    </row>
    <row r="228" spans="1:4" x14ac:dyDescent="0.2">
      <c r="A228" s="7" t="s">
        <v>241</v>
      </c>
      <c r="B228" s="8">
        <v>25.0625</v>
      </c>
      <c r="C228" s="8">
        <v>10.125</v>
      </c>
      <c r="D228" s="8">
        <f t="shared" si="3"/>
        <v>0.40399002493765584</v>
      </c>
    </row>
    <row r="229" spans="1:4" x14ac:dyDescent="0.2">
      <c r="A229" s="7" t="s">
        <v>242</v>
      </c>
      <c r="B229" s="8">
        <v>24.9375</v>
      </c>
      <c r="C229" s="8">
        <v>10.0625</v>
      </c>
      <c r="D229" s="8">
        <f t="shared" si="3"/>
        <v>0.40350877192982454</v>
      </c>
    </row>
    <row r="230" spans="1:4" x14ac:dyDescent="0.2">
      <c r="A230" s="7" t="s">
        <v>243</v>
      </c>
      <c r="B230" s="8">
        <v>26.4375</v>
      </c>
      <c r="C230" s="8">
        <v>10.375</v>
      </c>
      <c r="D230" s="8">
        <f t="shared" si="3"/>
        <v>0.39243498817966904</v>
      </c>
    </row>
    <row r="231" spans="1:4" x14ac:dyDescent="0.2">
      <c r="A231" s="7" t="s">
        <v>244</v>
      </c>
      <c r="B231" s="8">
        <v>26.25</v>
      </c>
      <c r="C231" s="8">
        <v>11</v>
      </c>
      <c r="D231" s="8">
        <f t="shared" si="3"/>
        <v>0.41904761904761906</v>
      </c>
    </row>
    <row r="232" spans="1:4" x14ac:dyDescent="0.2">
      <c r="A232" s="7" t="s">
        <v>245</v>
      </c>
      <c r="B232" s="8">
        <v>26.75</v>
      </c>
      <c r="C232" s="8">
        <v>11.1875</v>
      </c>
      <c r="D232" s="8">
        <f t="shared" si="3"/>
        <v>0.41822429906542058</v>
      </c>
    </row>
    <row r="233" spans="1:4" x14ac:dyDescent="0.2">
      <c r="A233" s="7" t="s">
        <v>246</v>
      </c>
      <c r="B233" s="8">
        <v>27.1875</v>
      </c>
      <c r="C233" s="8">
        <v>10.625</v>
      </c>
      <c r="D233" s="8">
        <f t="shared" si="3"/>
        <v>0.39080459770114945</v>
      </c>
    </row>
    <row r="234" spans="1:4" x14ac:dyDescent="0.2">
      <c r="A234" s="7" t="s">
        <v>247</v>
      </c>
      <c r="B234" s="8">
        <v>28.5625</v>
      </c>
      <c r="C234" s="8">
        <v>11.0625</v>
      </c>
      <c r="D234" s="8">
        <f t="shared" si="3"/>
        <v>0.387308533916849</v>
      </c>
    </row>
    <row r="235" spans="1:4" x14ac:dyDescent="0.2">
      <c r="A235" s="7" t="s">
        <v>248</v>
      </c>
      <c r="B235" s="8">
        <v>28.25</v>
      </c>
      <c r="C235" s="8">
        <v>11</v>
      </c>
      <c r="D235" s="8">
        <f t="shared" si="3"/>
        <v>0.38938053097345132</v>
      </c>
    </row>
    <row r="236" spans="1:4" x14ac:dyDescent="0.2">
      <c r="A236" s="7" t="s">
        <v>249</v>
      </c>
      <c r="B236" s="8">
        <v>27.125</v>
      </c>
      <c r="C236" s="8">
        <v>10.75</v>
      </c>
      <c r="D236" s="8">
        <f t="shared" si="3"/>
        <v>0.39631336405529954</v>
      </c>
    </row>
    <row r="237" spans="1:4" x14ac:dyDescent="0.2">
      <c r="A237" s="7" t="s">
        <v>250</v>
      </c>
      <c r="B237" s="8">
        <v>25.6875</v>
      </c>
      <c r="C237" s="8">
        <v>11.1875</v>
      </c>
      <c r="D237" s="8">
        <f t="shared" si="3"/>
        <v>0.43552311435523117</v>
      </c>
    </row>
    <row r="238" spans="1:4" x14ac:dyDescent="0.2">
      <c r="A238" s="7" t="s">
        <v>251</v>
      </c>
      <c r="B238" s="8">
        <v>23.1875</v>
      </c>
      <c r="C238" s="8">
        <v>10.75</v>
      </c>
      <c r="D238" s="8">
        <f t="shared" si="3"/>
        <v>0.46361185983827491</v>
      </c>
    </row>
    <row r="239" spans="1:4" x14ac:dyDescent="0.2">
      <c r="A239" s="7" t="s">
        <v>252</v>
      </c>
      <c r="B239" s="8">
        <v>22.375</v>
      </c>
      <c r="C239" s="8">
        <v>10.4375</v>
      </c>
      <c r="D239" s="8">
        <f t="shared" si="3"/>
        <v>0.46648044692737428</v>
      </c>
    </row>
    <row r="240" spans="1:4" x14ac:dyDescent="0.2">
      <c r="A240" s="7" t="s">
        <v>253</v>
      </c>
      <c r="B240" s="8">
        <v>22</v>
      </c>
      <c r="C240" s="8">
        <v>10.625</v>
      </c>
      <c r="D240" s="8">
        <f t="shared" si="3"/>
        <v>0.48295454545454547</v>
      </c>
    </row>
    <row r="241" spans="1:4" x14ac:dyDescent="0.2">
      <c r="A241" s="7" t="s">
        <v>254</v>
      </c>
      <c r="B241" s="8">
        <v>22.125</v>
      </c>
      <c r="C241" s="8">
        <v>10.375</v>
      </c>
      <c r="D241" s="8">
        <f t="shared" si="3"/>
        <v>0.46892655367231639</v>
      </c>
    </row>
    <row r="242" spans="1:4" x14ac:dyDescent="0.2">
      <c r="A242" s="7" t="s">
        <v>255</v>
      </c>
      <c r="B242" s="8">
        <v>22.125</v>
      </c>
      <c r="C242" s="8">
        <v>10.25</v>
      </c>
      <c r="D242" s="8">
        <f t="shared" si="3"/>
        <v>0.4632768361581921</v>
      </c>
    </row>
    <row r="243" spans="1:4" x14ac:dyDescent="0.2">
      <c r="A243" s="7" t="s">
        <v>256</v>
      </c>
      <c r="B243" s="8">
        <v>20.1875</v>
      </c>
      <c r="C243" s="8">
        <v>9.9375</v>
      </c>
      <c r="D243" s="8">
        <f t="shared" si="3"/>
        <v>0.49226006191950467</v>
      </c>
    </row>
    <row r="244" spans="1:4" x14ac:dyDescent="0.2">
      <c r="A244" s="7" t="s">
        <v>257</v>
      </c>
      <c r="B244" s="8">
        <v>22.5625</v>
      </c>
      <c r="C244" s="8">
        <v>9.9687999999999999</v>
      </c>
      <c r="D244" s="8">
        <f t="shared" si="3"/>
        <v>0.44183047091412742</v>
      </c>
    </row>
    <row r="245" spans="1:4" x14ac:dyDescent="0.2">
      <c r="A245" s="7" t="s">
        <v>258</v>
      </c>
      <c r="B245" s="8">
        <v>23</v>
      </c>
      <c r="C245" s="8">
        <v>9.75</v>
      </c>
      <c r="D245" s="8">
        <f t="shared" si="3"/>
        <v>0.42391304347826086</v>
      </c>
    </row>
    <row r="246" spans="1:4" x14ac:dyDescent="0.2">
      <c r="A246" s="7" t="s">
        <v>259</v>
      </c>
      <c r="B246" s="8">
        <v>24.6875</v>
      </c>
      <c r="C246" s="8">
        <v>9.9687999999999999</v>
      </c>
      <c r="D246" s="8">
        <f t="shared" si="3"/>
        <v>0.40379949367088608</v>
      </c>
    </row>
    <row r="247" spans="1:4" x14ac:dyDescent="0.2">
      <c r="A247" s="7" t="s">
        <v>260</v>
      </c>
      <c r="B247" s="8">
        <v>24.875</v>
      </c>
      <c r="C247" s="8">
        <v>10.0625</v>
      </c>
      <c r="D247" s="8">
        <f t="shared" si="3"/>
        <v>0.40452261306532661</v>
      </c>
    </row>
    <row r="248" spans="1:4" x14ac:dyDescent="0.2">
      <c r="A248" s="7" t="s">
        <v>261</v>
      </c>
      <c r="B248" s="8">
        <v>22.75</v>
      </c>
      <c r="C248" s="8">
        <v>9.5</v>
      </c>
      <c r="D248" s="8">
        <f t="shared" si="3"/>
        <v>0.4175824175824176</v>
      </c>
    </row>
    <row r="249" spans="1:4" x14ac:dyDescent="0.2">
      <c r="A249" s="7" t="s">
        <v>262</v>
      </c>
      <c r="B249" s="8">
        <v>22.609400000000001</v>
      </c>
      <c r="C249" s="8">
        <v>9.0625</v>
      </c>
      <c r="D249" s="8">
        <f t="shared" si="3"/>
        <v>0.40082885879324526</v>
      </c>
    </row>
    <row r="250" spans="1:4" x14ac:dyDescent="0.2">
      <c r="A250" s="7" t="s">
        <v>263</v>
      </c>
      <c r="B250" s="8">
        <v>20.5</v>
      </c>
      <c r="C250" s="8">
        <v>8.8437999999999999</v>
      </c>
      <c r="D250" s="8">
        <f t="shared" si="3"/>
        <v>0.43140487804878047</v>
      </c>
    </row>
    <row r="251" spans="1:4" x14ac:dyDescent="0.2">
      <c r="A251" s="7" t="s">
        <v>264</v>
      </c>
      <c r="B251" s="8">
        <v>20.875</v>
      </c>
      <c r="C251" s="8">
        <v>8.8437999999999999</v>
      </c>
      <c r="D251" s="8">
        <f t="shared" si="3"/>
        <v>0.42365508982035927</v>
      </c>
    </row>
    <row r="252" spans="1:4" x14ac:dyDescent="0.2">
      <c r="A252" s="7" t="s">
        <v>265</v>
      </c>
      <c r="B252" s="8">
        <v>23.3125</v>
      </c>
      <c r="C252" s="8">
        <v>9.0312000000000001</v>
      </c>
      <c r="D252" s="8">
        <f t="shared" si="3"/>
        <v>0.38739731903485253</v>
      </c>
    </row>
    <row r="253" spans="1:4" x14ac:dyDescent="0.2">
      <c r="A253" s="7" t="s">
        <v>266</v>
      </c>
      <c r="B253" s="8">
        <v>21.8125</v>
      </c>
      <c r="C253" s="8">
        <v>9.5</v>
      </c>
      <c r="D253" s="8">
        <f t="shared" si="3"/>
        <v>0.4355300859598854</v>
      </c>
    </row>
    <row r="254" spans="1:4" x14ac:dyDescent="0.2">
      <c r="A254" s="7" t="s">
        <v>267</v>
      </c>
      <c r="B254" s="8">
        <v>19.8125</v>
      </c>
      <c r="C254" s="8">
        <v>9</v>
      </c>
      <c r="D254" s="8">
        <f t="shared" si="3"/>
        <v>0.45425867507886436</v>
      </c>
    </row>
    <row r="255" spans="1:4" x14ac:dyDescent="0.2">
      <c r="A255" s="7" t="s">
        <v>268</v>
      </c>
      <c r="B255" s="8">
        <v>17.375</v>
      </c>
      <c r="C255" s="8">
        <v>9.125</v>
      </c>
      <c r="D255" s="8">
        <f t="shared" si="3"/>
        <v>0.52517985611510787</v>
      </c>
    </row>
    <row r="256" spans="1:4" x14ac:dyDescent="0.2">
      <c r="A256" s="7" t="s">
        <v>269</v>
      </c>
      <c r="B256" s="8">
        <v>17.375</v>
      </c>
      <c r="C256" s="8">
        <v>7.5</v>
      </c>
      <c r="D256" s="8">
        <f t="shared" si="3"/>
        <v>0.43165467625899279</v>
      </c>
    </row>
    <row r="257" spans="1:4" x14ac:dyDescent="0.2">
      <c r="A257" s="7" t="s">
        <v>270</v>
      </c>
      <c r="B257" s="8">
        <v>18.125</v>
      </c>
      <c r="C257" s="8">
        <v>7.125</v>
      </c>
      <c r="D257" s="8">
        <f t="shared" si="3"/>
        <v>0.39310344827586208</v>
      </c>
    </row>
    <row r="258" spans="1:4" x14ac:dyDescent="0.2">
      <c r="A258" s="7" t="s">
        <v>271</v>
      </c>
      <c r="B258" s="8">
        <v>17.3125</v>
      </c>
      <c r="C258" s="8">
        <v>7.1562000000000001</v>
      </c>
      <c r="D258" s="8">
        <f t="shared" si="3"/>
        <v>0.41335451263537909</v>
      </c>
    </row>
    <row r="259" spans="1:4" x14ac:dyDescent="0.2">
      <c r="A259" s="7" t="s">
        <v>272</v>
      </c>
      <c r="B259" s="8">
        <v>19.375</v>
      </c>
      <c r="C259" s="8">
        <v>7.0625</v>
      </c>
      <c r="D259" s="8">
        <f t="shared" si="3"/>
        <v>0.36451612903225805</v>
      </c>
    </row>
    <row r="260" spans="1:4" x14ac:dyDescent="0.2">
      <c r="A260" s="7" t="s">
        <v>273</v>
      </c>
      <c r="B260" s="8">
        <v>22.0625</v>
      </c>
      <c r="C260" s="8">
        <v>6.9062000000000001</v>
      </c>
      <c r="D260" s="8">
        <f t="shared" si="3"/>
        <v>0.31302889518413596</v>
      </c>
    </row>
    <row r="261" spans="1:4" x14ac:dyDescent="0.2">
      <c r="A261" s="7" t="s">
        <v>274</v>
      </c>
      <c r="B261" s="8">
        <v>20.375</v>
      </c>
      <c r="C261" s="8">
        <v>7</v>
      </c>
      <c r="D261" s="8">
        <f t="shared" ref="D261:D324" si="4">C261/B261</f>
        <v>0.34355828220858897</v>
      </c>
    </row>
    <row r="262" spans="1:4" x14ac:dyDescent="0.2">
      <c r="A262" s="7" t="s">
        <v>275</v>
      </c>
      <c r="B262" s="8">
        <v>19.625</v>
      </c>
      <c r="C262" s="8">
        <v>6.75</v>
      </c>
      <c r="D262" s="8">
        <f t="shared" si="4"/>
        <v>0.34394904458598724</v>
      </c>
    </row>
    <row r="263" spans="1:4" x14ac:dyDescent="0.2">
      <c r="A263" s="7" t="s">
        <v>276</v>
      </c>
      <c r="B263" s="8">
        <v>17.1875</v>
      </c>
      <c r="C263" s="8">
        <v>6.375</v>
      </c>
      <c r="D263" s="8">
        <f t="shared" si="4"/>
        <v>0.37090909090909091</v>
      </c>
    </row>
    <row r="264" spans="1:4" x14ac:dyDescent="0.2">
      <c r="A264" s="7" t="s">
        <v>277</v>
      </c>
      <c r="B264" s="8">
        <v>17</v>
      </c>
      <c r="C264" s="8">
        <v>6.3437999999999999</v>
      </c>
      <c r="D264" s="8">
        <f t="shared" si="4"/>
        <v>0.37316470588235295</v>
      </c>
    </row>
    <row r="265" spans="1:4" x14ac:dyDescent="0.2">
      <c r="A265" s="7" t="s">
        <v>278</v>
      </c>
      <c r="B265" s="8">
        <v>16.25</v>
      </c>
      <c r="C265" s="8">
        <v>6</v>
      </c>
      <c r="D265" s="8">
        <f t="shared" si="4"/>
        <v>0.36923076923076925</v>
      </c>
    </row>
    <row r="266" spans="1:4" x14ac:dyDescent="0.2">
      <c r="A266" s="7" t="s">
        <v>279</v>
      </c>
      <c r="B266" s="8">
        <v>15.1875</v>
      </c>
      <c r="C266" s="8">
        <v>6.375</v>
      </c>
      <c r="D266" s="8">
        <f t="shared" si="4"/>
        <v>0.41975308641975306</v>
      </c>
    </row>
    <row r="267" spans="1:4" x14ac:dyDescent="0.2">
      <c r="A267" s="7" t="s">
        <v>280</v>
      </c>
      <c r="B267" s="8">
        <v>13.5625</v>
      </c>
      <c r="C267" s="8">
        <v>6.1875</v>
      </c>
      <c r="D267" s="8">
        <f t="shared" si="4"/>
        <v>0.45622119815668205</v>
      </c>
    </row>
    <row r="268" spans="1:4" x14ac:dyDescent="0.2">
      <c r="A268" s="7" t="s">
        <v>281</v>
      </c>
      <c r="B268" s="8">
        <v>14.3125</v>
      </c>
      <c r="C268" s="8">
        <v>6.625</v>
      </c>
      <c r="D268" s="8">
        <f t="shared" si="4"/>
        <v>0.46288209606986902</v>
      </c>
    </row>
    <row r="269" spans="1:4" x14ac:dyDescent="0.2">
      <c r="A269" s="7" t="s">
        <v>282</v>
      </c>
      <c r="B269" s="8">
        <v>13.5625</v>
      </c>
      <c r="C269" s="8">
        <v>6.2187999999999999</v>
      </c>
      <c r="D269" s="8">
        <f t="shared" si="4"/>
        <v>0.45852903225806452</v>
      </c>
    </row>
    <row r="270" spans="1:4" x14ac:dyDescent="0.2">
      <c r="A270" s="7" t="s">
        <v>283</v>
      </c>
      <c r="B270" s="8">
        <v>13.1875</v>
      </c>
      <c r="C270" s="8">
        <v>6</v>
      </c>
      <c r="D270" s="8">
        <f t="shared" si="4"/>
        <v>0.45497630331753552</v>
      </c>
    </row>
    <row r="271" spans="1:4" x14ac:dyDescent="0.2">
      <c r="A271" s="7" t="s">
        <v>284</v>
      </c>
      <c r="B271" s="8">
        <v>13.8125</v>
      </c>
      <c r="C271" s="8">
        <v>5.9062000000000001</v>
      </c>
      <c r="D271" s="8">
        <f t="shared" si="4"/>
        <v>0.4275981900452489</v>
      </c>
    </row>
    <row r="272" spans="1:4" x14ac:dyDescent="0.2">
      <c r="A272" s="7" t="s">
        <v>285</v>
      </c>
      <c r="B272" s="8">
        <v>14.5625</v>
      </c>
      <c r="C272" s="8">
        <v>5.875</v>
      </c>
      <c r="D272" s="8">
        <f t="shared" si="4"/>
        <v>0.40343347639484978</v>
      </c>
    </row>
    <row r="273" spans="1:4" x14ac:dyDescent="0.2">
      <c r="A273" s="7" t="s">
        <v>286</v>
      </c>
      <c r="B273" s="8">
        <v>14.4375</v>
      </c>
      <c r="C273" s="8">
        <v>5.9687999999999999</v>
      </c>
      <c r="D273" s="8">
        <f t="shared" si="4"/>
        <v>0.41342337662337664</v>
      </c>
    </row>
    <row r="274" spans="1:4" x14ac:dyDescent="0.2">
      <c r="A274" s="7" t="s">
        <v>287</v>
      </c>
      <c r="B274" s="8">
        <v>15.5</v>
      </c>
      <c r="C274" s="8">
        <v>5.9687999999999999</v>
      </c>
      <c r="D274" s="8">
        <f t="shared" si="4"/>
        <v>0.38508387096774194</v>
      </c>
    </row>
    <row r="275" spans="1:4" x14ac:dyDescent="0.2">
      <c r="A275" s="7" t="s">
        <v>288</v>
      </c>
      <c r="B275" s="8">
        <v>8.0625</v>
      </c>
      <c r="C275" s="8">
        <v>5.7812000000000001</v>
      </c>
      <c r="D275" s="8">
        <f t="shared" si="4"/>
        <v>0.71704806201550386</v>
      </c>
    </row>
    <row r="276" spans="1:4" x14ac:dyDescent="0.2">
      <c r="A276" s="7" t="s">
        <v>289</v>
      </c>
      <c r="B276" s="8">
        <v>8</v>
      </c>
      <c r="C276" s="8">
        <v>5.6875</v>
      </c>
      <c r="D276" s="8">
        <f t="shared" si="4"/>
        <v>0.7109375</v>
      </c>
    </row>
    <row r="277" spans="1:4" x14ac:dyDescent="0.2">
      <c r="A277" s="7" t="s">
        <v>290</v>
      </c>
      <c r="B277" s="8">
        <v>8.4062000000000001</v>
      </c>
      <c r="C277" s="8">
        <v>5.7187999999999999</v>
      </c>
      <c r="D277" s="8">
        <f t="shared" si="4"/>
        <v>0.68030739216292735</v>
      </c>
    </row>
    <row r="278" spans="1:4" x14ac:dyDescent="0.2">
      <c r="A278" s="7" t="s">
        <v>291</v>
      </c>
      <c r="B278" s="8">
        <v>7.5625</v>
      </c>
      <c r="C278" s="8">
        <v>5.125</v>
      </c>
      <c r="D278" s="8">
        <f t="shared" si="4"/>
        <v>0.6776859504132231</v>
      </c>
    </row>
    <row r="279" spans="1:4" x14ac:dyDescent="0.2">
      <c r="A279" s="7" t="s">
        <v>292</v>
      </c>
      <c r="B279" s="8">
        <v>6.5312000000000001</v>
      </c>
      <c r="C279" s="8">
        <v>4.7812000000000001</v>
      </c>
      <c r="D279" s="8">
        <f t="shared" si="4"/>
        <v>0.73205536501714841</v>
      </c>
    </row>
    <row r="280" spans="1:4" x14ac:dyDescent="0.2">
      <c r="A280" s="7" t="s">
        <v>293</v>
      </c>
      <c r="B280" s="8">
        <v>5.9687999999999999</v>
      </c>
      <c r="C280" s="8">
        <v>4.75</v>
      </c>
      <c r="D280" s="8">
        <f t="shared" si="4"/>
        <v>0.79580485189652861</v>
      </c>
    </row>
    <row r="281" spans="1:4" x14ac:dyDescent="0.2">
      <c r="A281" s="7" t="s">
        <v>294</v>
      </c>
      <c r="B281" s="8">
        <v>6.5625</v>
      </c>
      <c r="C281" s="8">
        <v>4.7812000000000001</v>
      </c>
      <c r="D281" s="8">
        <f t="shared" si="4"/>
        <v>0.7285638095238095</v>
      </c>
    </row>
    <row r="282" spans="1:4" x14ac:dyDescent="0.2">
      <c r="A282" s="7" t="s">
        <v>295</v>
      </c>
      <c r="B282" s="8">
        <v>6.0937999999999999</v>
      </c>
      <c r="C282" s="8">
        <v>4.625</v>
      </c>
      <c r="D282" s="8">
        <f t="shared" si="4"/>
        <v>0.75896813154353604</v>
      </c>
    </row>
    <row r="283" spans="1:4" x14ac:dyDescent="0.2">
      <c r="A283" s="7" t="s">
        <v>296</v>
      </c>
      <c r="B283" s="8">
        <v>6.48</v>
      </c>
      <c r="C283" s="8">
        <v>4.5999999999999996</v>
      </c>
      <c r="D283" s="8">
        <f t="shared" si="4"/>
        <v>0.70987654320987648</v>
      </c>
    </row>
    <row r="284" spans="1:4" x14ac:dyDescent="0.2">
      <c r="A284" s="7" t="s">
        <v>297</v>
      </c>
      <c r="B284" s="8">
        <v>7.07</v>
      </c>
      <c r="C284" s="8">
        <v>4.57</v>
      </c>
      <c r="D284" s="8">
        <f t="shared" si="4"/>
        <v>0.6463932107496464</v>
      </c>
    </row>
    <row r="285" spans="1:4" x14ac:dyDescent="0.2">
      <c r="A285" s="7" t="s">
        <v>298</v>
      </c>
      <c r="B285" s="8">
        <v>7.1</v>
      </c>
      <c r="C285" s="8">
        <v>4.57</v>
      </c>
      <c r="D285" s="8">
        <f t="shared" si="4"/>
        <v>0.64366197183098595</v>
      </c>
    </row>
    <row r="286" spans="1:4" x14ac:dyDescent="0.2">
      <c r="A286" s="7" t="s">
        <v>299</v>
      </c>
      <c r="B286" s="8">
        <v>7.07</v>
      </c>
      <c r="C286" s="8">
        <v>4.67</v>
      </c>
      <c r="D286" s="8">
        <f t="shared" si="4"/>
        <v>0.66053748231966047</v>
      </c>
    </row>
    <row r="287" spans="1:4" x14ac:dyDescent="0.2">
      <c r="A287" s="7" t="s">
        <v>300</v>
      </c>
      <c r="B287" s="8">
        <v>6.49</v>
      </c>
      <c r="C287" s="8">
        <v>4.55</v>
      </c>
      <c r="D287" s="8">
        <f t="shared" si="4"/>
        <v>0.7010785824345146</v>
      </c>
    </row>
    <row r="288" spans="1:4" x14ac:dyDescent="0.2">
      <c r="A288" s="7" t="s">
        <v>301</v>
      </c>
      <c r="B288" s="8">
        <v>6.3</v>
      </c>
      <c r="C288" s="8">
        <v>4.8899999999999997</v>
      </c>
      <c r="D288" s="8">
        <f t="shared" si="4"/>
        <v>0.77619047619047621</v>
      </c>
    </row>
    <row r="289" spans="1:4" x14ac:dyDescent="0.2">
      <c r="A289" s="7" t="s">
        <v>302</v>
      </c>
      <c r="B289" s="8">
        <v>6.83</v>
      </c>
      <c r="C289" s="8">
        <v>5.39</v>
      </c>
      <c r="D289" s="8">
        <f t="shared" si="4"/>
        <v>0.78916544655929721</v>
      </c>
    </row>
    <row r="290" spans="1:4" x14ac:dyDescent="0.2">
      <c r="A290" s="7" t="s">
        <v>303</v>
      </c>
      <c r="B290" s="8">
        <v>7.7</v>
      </c>
      <c r="C290" s="8">
        <v>5.74</v>
      </c>
      <c r="D290" s="8">
        <f t="shared" si="4"/>
        <v>0.74545454545454548</v>
      </c>
    </row>
    <row r="291" spans="1:4" x14ac:dyDescent="0.2">
      <c r="A291" s="7" t="s">
        <v>304</v>
      </c>
      <c r="B291" s="8">
        <v>8.26</v>
      </c>
      <c r="C291" s="8">
        <v>5.49</v>
      </c>
      <c r="D291" s="8">
        <f t="shared" si="4"/>
        <v>0.66464891041162233</v>
      </c>
    </row>
    <row r="292" spans="1:4" x14ac:dyDescent="0.2">
      <c r="A292" s="7" t="s">
        <v>305</v>
      </c>
      <c r="B292" s="8">
        <v>7.43</v>
      </c>
      <c r="C292" s="8">
        <v>5.16</v>
      </c>
      <c r="D292" s="8">
        <f t="shared" si="4"/>
        <v>0.69448183041722755</v>
      </c>
    </row>
    <row r="293" spans="1:4" x14ac:dyDescent="0.2">
      <c r="A293" s="7" t="s">
        <v>306</v>
      </c>
      <c r="B293" s="8">
        <v>6.94</v>
      </c>
      <c r="C293" s="8">
        <v>5.49</v>
      </c>
      <c r="D293" s="8">
        <f t="shared" si="4"/>
        <v>0.79106628242074928</v>
      </c>
    </row>
    <row r="294" spans="1:4" x14ac:dyDescent="0.2">
      <c r="A294" s="7" t="s">
        <v>307</v>
      </c>
      <c r="B294" s="8">
        <v>7.29</v>
      </c>
      <c r="C294" s="8">
        <v>5.68</v>
      </c>
      <c r="D294" s="8">
        <f t="shared" si="4"/>
        <v>0.7791495198902606</v>
      </c>
    </row>
    <row r="295" spans="1:4" x14ac:dyDescent="0.2">
      <c r="A295" s="7" t="s">
        <v>308</v>
      </c>
      <c r="B295" s="8">
        <v>7.06</v>
      </c>
      <c r="C295" s="8">
        <v>5.71</v>
      </c>
      <c r="D295" s="8">
        <f t="shared" si="4"/>
        <v>0.80878186968838528</v>
      </c>
    </row>
    <row r="296" spans="1:4" x14ac:dyDescent="0.2">
      <c r="A296" s="7" t="s">
        <v>309</v>
      </c>
      <c r="B296" s="8">
        <v>7.39</v>
      </c>
      <c r="C296" s="8">
        <v>6.59</v>
      </c>
      <c r="D296" s="8">
        <f t="shared" si="4"/>
        <v>0.89174560216508802</v>
      </c>
    </row>
    <row r="297" spans="1:4" x14ac:dyDescent="0.2">
      <c r="A297" s="7" t="s">
        <v>310</v>
      </c>
      <c r="B297" s="8">
        <v>8.01</v>
      </c>
      <c r="C297" s="8">
        <v>6.52</v>
      </c>
      <c r="D297" s="8">
        <f t="shared" si="4"/>
        <v>0.81398252184769038</v>
      </c>
    </row>
    <row r="298" spans="1:4" x14ac:dyDescent="0.2">
      <c r="A298" s="7" t="s">
        <v>311</v>
      </c>
      <c r="B298" s="8">
        <v>8.49</v>
      </c>
      <c r="C298" s="8">
        <v>6.54</v>
      </c>
      <c r="D298" s="8">
        <f t="shared" si="4"/>
        <v>0.77031802120141346</v>
      </c>
    </row>
    <row r="299" spans="1:4" x14ac:dyDescent="0.2">
      <c r="A299" s="7" t="s">
        <v>312</v>
      </c>
      <c r="B299" s="8">
        <v>9.75</v>
      </c>
      <c r="C299" s="8">
        <v>6.75</v>
      </c>
      <c r="D299" s="8">
        <f t="shared" si="4"/>
        <v>0.69230769230769229</v>
      </c>
    </row>
    <row r="300" spans="1:4" x14ac:dyDescent="0.2">
      <c r="A300" s="7" t="s">
        <v>313</v>
      </c>
      <c r="B300" s="8">
        <v>8.24</v>
      </c>
      <c r="C300" s="8">
        <v>6.47</v>
      </c>
      <c r="D300" s="8">
        <f t="shared" si="4"/>
        <v>0.78519417475728148</v>
      </c>
    </row>
    <row r="301" spans="1:4" x14ac:dyDescent="0.2">
      <c r="A301" s="7" t="s">
        <v>314</v>
      </c>
      <c r="B301" s="8">
        <v>8.39</v>
      </c>
      <c r="C301" s="8">
        <v>6.9</v>
      </c>
      <c r="D301" s="8">
        <f t="shared" si="4"/>
        <v>0.8224076281287247</v>
      </c>
    </row>
    <row r="302" spans="1:4" x14ac:dyDescent="0.2">
      <c r="A302" s="7" t="s">
        <v>315</v>
      </c>
      <c r="B302" s="8">
        <v>8.27</v>
      </c>
      <c r="C302" s="8">
        <v>6.52</v>
      </c>
      <c r="D302" s="8">
        <f t="shared" si="4"/>
        <v>0.78839177750906886</v>
      </c>
    </row>
    <row r="303" spans="1:4" x14ac:dyDescent="0.2">
      <c r="A303" s="7" t="s">
        <v>316</v>
      </c>
      <c r="B303" s="8">
        <v>8.1999999999999993</v>
      </c>
      <c r="C303" s="8">
        <v>6.17</v>
      </c>
      <c r="D303" s="8">
        <f t="shared" si="4"/>
        <v>0.7524390243902439</v>
      </c>
    </row>
    <row r="304" spans="1:4" x14ac:dyDescent="0.2">
      <c r="A304" s="7" t="s">
        <v>317</v>
      </c>
      <c r="B304" s="8">
        <v>7.79</v>
      </c>
      <c r="C304" s="8">
        <v>5.69</v>
      </c>
      <c r="D304" s="8">
        <f t="shared" si="4"/>
        <v>0.73042362002567396</v>
      </c>
    </row>
    <row r="305" spans="1:4" x14ac:dyDescent="0.2">
      <c r="A305" s="7" t="s">
        <v>318</v>
      </c>
      <c r="B305" s="8">
        <v>7.5</v>
      </c>
      <c r="C305" s="8">
        <v>6.06</v>
      </c>
      <c r="D305" s="8">
        <f t="shared" si="4"/>
        <v>0.80799999999999994</v>
      </c>
    </row>
    <row r="306" spans="1:4" x14ac:dyDescent="0.2">
      <c r="A306" s="7" t="s">
        <v>319</v>
      </c>
      <c r="B306" s="8">
        <v>7.73</v>
      </c>
      <c r="C306" s="8">
        <v>5.7</v>
      </c>
      <c r="D306" s="8">
        <f t="shared" si="4"/>
        <v>0.73738680465717976</v>
      </c>
    </row>
    <row r="307" spans="1:4" x14ac:dyDescent="0.2">
      <c r="A307" s="7" t="s">
        <v>320</v>
      </c>
      <c r="B307" s="8">
        <v>7.1</v>
      </c>
      <c r="C307" s="8">
        <v>5.69</v>
      </c>
      <c r="D307" s="8">
        <f t="shared" si="4"/>
        <v>0.80140845070422539</v>
      </c>
    </row>
    <row r="308" spans="1:4" x14ac:dyDescent="0.2">
      <c r="A308" s="7" t="s">
        <v>321</v>
      </c>
      <c r="B308" s="8">
        <v>6.86</v>
      </c>
      <c r="C308" s="8">
        <v>5.69</v>
      </c>
      <c r="D308" s="8">
        <f t="shared" si="4"/>
        <v>0.82944606413994171</v>
      </c>
    </row>
    <row r="309" spans="1:4" x14ac:dyDescent="0.2">
      <c r="A309" s="7" t="s">
        <v>322</v>
      </c>
      <c r="B309" s="8">
        <v>7.11</v>
      </c>
      <c r="C309" s="8">
        <v>5.64</v>
      </c>
      <c r="D309" s="8">
        <f t="shared" si="4"/>
        <v>0.7932489451476793</v>
      </c>
    </row>
    <row r="310" spans="1:4" x14ac:dyDescent="0.2">
      <c r="A310" s="7" t="s">
        <v>323</v>
      </c>
      <c r="B310" s="8">
        <v>7.05</v>
      </c>
      <c r="C310" s="8">
        <v>5.81</v>
      </c>
      <c r="D310" s="8">
        <f t="shared" si="4"/>
        <v>0.82411347517730493</v>
      </c>
    </row>
    <row r="311" spans="1:4" x14ac:dyDescent="0.2">
      <c r="A311" s="7" t="s">
        <v>324</v>
      </c>
      <c r="B311" s="8">
        <v>5.05</v>
      </c>
      <c r="C311" s="8">
        <v>5.89</v>
      </c>
      <c r="D311" s="8">
        <f t="shared" si="4"/>
        <v>1.1663366336633663</v>
      </c>
    </row>
    <row r="312" spans="1:4" x14ac:dyDescent="0.2">
      <c r="A312" s="7" t="s">
        <v>325</v>
      </c>
      <c r="B312" s="8">
        <v>5.94</v>
      </c>
      <c r="C312" s="8">
        <v>6.32</v>
      </c>
      <c r="D312" s="8">
        <f t="shared" si="4"/>
        <v>1.063973063973064</v>
      </c>
    </row>
    <row r="313" spans="1:4" x14ac:dyDescent="0.2">
      <c r="A313" s="7" t="s">
        <v>326</v>
      </c>
      <c r="B313" s="8">
        <v>6.51</v>
      </c>
      <c r="C313" s="8">
        <v>6.42</v>
      </c>
      <c r="D313" s="8">
        <f t="shared" si="4"/>
        <v>0.98617511520737333</v>
      </c>
    </row>
    <row r="314" spans="1:4" x14ac:dyDescent="0.2">
      <c r="A314" s="7" t="s">
        <v>327</v>
      </c>
      <c r="B314" s="8">
        <v>6.37</v>
      </c>
      <c r="C314" s="8">
        <v>6.15</v>
      </c>
      <c r="D314" s="8">
        <f t="shared" si="4"/>
        <v>0.96546310832025117</v>
      </c>
    </row>
    <row r="315" spans="1:4" x14ac:dyDescent="0.2">
      <c r="A315" s="7" t="s">
        <v>328</v>
      </c>
      <c r="B315" s="8">
        <v>6.23</v>
      </c>
      <c r="C315" s="8">
        <v>6.5</v>
      </c>
      <c r="D315" s="8">
        <f t="shared" si="4"/>
        <v>1.043338683788122</v>
      </c>
    </row>
    <row r="316" spans="1:4" x14ac:dyDescent="0.2">
      <c r="A316" s="7" t="s">
        <v>329</v>
      </c>
      <c r="B316" s="8">
        <v>6.25</v>
      </c>
      <c r="C316" s="8">
        <v>6.28</v>
      </c>
      <c r="D316" s="8">
        <f t="shared" si="4"/>
        <v>1.0048000000000001</v>
      </c>
    </row>
    <row r="317" spans="1:4" x14ac:dyDescent="0.2">
      <c r="A317" s="7" t="s">
        <v>330</v>
      </c>
      <c r="B317" s="8">
        <v>6.03</v>
      </c>
      <c r="C317" s="8">
        <v>5.98</v>
      </c>
      <c r="D317" s="8">
        <f t="shared" si="4"/>
        <v>0.99170812603648428</v>
      </c>
    </row>
    <row r="318" spans="1:4" x14ac:dyDescent="0.2">
      <c r="A318" s="7" t="s">
        <v>331</v>
      </c>
      <c r="B318" s="8">
        <v>5.7</v>
      </c>
      <c r="C318" s="8">
        <v>5.81</v>
      </c>
      <c r="D318" s="8">
        <f t="shared" si="4"/>
        <v>1.0192982456140349</v>
      </c>
    </row>
    <row r="319" spans="1:4" x14ac:dyDescent="0.2">
      <c r="A319" s="7" t="s">
        <v>332</v>
      </c>
      <c r="B319" s="8">
        <v>5.63</v>
      </c>
      <c r="C319" s="8">
        <v>5.56</v>
      </c>
      <c r="D319" s="8">
        <f t="shared" si="4"/>
        <v>0.98756660746003544</v>
      </c>
    </row>
    <row r="320" spans="1:4" x14ac:dyDescent="0.2">
      <c r="A320" s="7" t="s">
        <v>333</v>
      </c>
      <c r="B320" s="8">
        <v>6.19</v>
      </c>
      <c r="C320" s="8">
        <v>5.73</v>
      </c>
      <c r="D320" s="8">
        <f t="shared" si="4"/>
        <v>0.92568659127625208</v>
      </c>
    </row>
    <row r="321" spans="1:4" x14ac:dyDescent="0.2">
      <c r="A321" s="7" t="s">
        <v>334</v>
      </c>
      <c r="B321" s="8">
        <v>6.25</v>
      </c>
      <c r="C321" s="8">
        <v>5.55</v>
      </c>
      <c r="D321" s="8">
        <f t="shared" si="4"/>
        <v>0.88800000000000001</v>
      </c>
    </row>
    <row r="322" spans="1:4" x14ac:dyDescent="0.2">
      <c r="A322" s="7" t="s">
        <v>335</v>
      </c>
      <c r="B322" s="8">
        <v>6.12</v>
      </c>
      <c r="C322" s="8">
        <v>5.56</v>
      </c>
      <c r="D322" s="8">
        <f t="shared" si="4"/>
        <v>0.90849673202614367</v>
      </c>
    </row>
    <row r="323" spans="1:4" x14ac:dyDescent="0.2">
      <c r="A323" s="7" t="s">
        <v>336</v>
      </c>
      <c r="B323" s="8">
        <v>5.99</v>
      </c>
      <c r="C323" s="8">
        <v>5.5</v>
      </c>
      <c r="D323" s="8">
        <f t="shared" si="4"/>
        <v>0.91819699499165275</v>
      </c>
    </row>
    <row r="324" spans="1:4" x14ac:dyDescent="0.2">
      <c r="A324" s="7" t="s">
        <v>337</v>
      </c>
      <c r="B324" s="8">
        <v>6.26</v>
      </c>
      <c r="C324" s="8">
        <v>5.66</v>
      </c>
      <c r="D324" s="8">
        <f t="shared" si="4"/>
        <v>0.90415335463258795</v>
      </c>
    </row>
    <row r="325" spans="1:4" x14ac:dyDescent="0.2">
      <c r="A325" s="7" t="s">
        <v>338</v>
      </c>
      <c r="B325" s="8">
        <v>6.03</v>
      </c>
      <c r="C325" s="8">
        <v>5.46</v>
      </c>
      <c r="D325" s="8">
        <f t="shared" ref="D325:D388" si="5">C325/B325</f>
        <v>0.90547263681592038</v>
      </c>
    </row>
    <row r="326" spans="1:4" x14ac:dyDescent="0.2">
      <c r="A326" s="7" t="s">
        <v>339</v>
      </c>
      <c r="B326" s="8">
        <v>5.83</v>
      </c>
      <c r="C326" s="8">
        <v>5.15</v>
      </c>
      <c r="D326" s="8">
        <f t="shared" si="5"/>
        <v>0.88336192109777023</v>
      </c>
    </row>
    <row r="327" spans="1:4" x14ac:dyDescent="0.2">
      <c r="A327" s="7" t="s">
        <v>340</v>
      </c>
      <c r="B327" s="8">
        <v>5.94</v>
      </c>
      <c r="C327" s="8">
        <v>5.18</v>
      </c>
      <c r="D327" s="8">
        <f t="shared" si="5"/>
        <v>0.87205387205387197</v>
      </c>
    </row>
    <row r="328" spans="1:4" x14ac:dyDescent="0.2">
      <c r="A328" s="7" t="s">
        <v>341</v>
      </c>
      <c r="B328" s="8">
        <v>5.75</v>
      </c>
      <c r="C328" s="8">
        <v>5.28</v>
      </c>
      <c r="D328" s="8">
        <f t="shared" si="5"/>
        <v>0.91826086956521746</v>
      </c>
    </row>
    <row r="329" spans="1:4" x14ac:dyDescent="0.2">
      <c r="A329" s="7" t="s">
        <v>342</v>
      </c>
      <c r="B329" s="8">
        <v>5.5</v>
      </c>
      <c r="C329" s="8">
        <v>4.87</v>
      </c>
      <c r="D329" s="8">
        <f t="shared" si="5"/>
        <v>0.88545454545454549</v>
      </c>
    </row>
    <row r="330" spans="1:4" x14ac:dyDescent="0.2">
      <c r="A330" s="7" t="s">
        <v>343</v>
      </c>
      <c r="B330" s="8">
        <v>5.14</v>
      </c>
      <c r="C330" s="8">
        <v>4.62</v>
      </c>
      <c r="D330" s="8">
        <f t="shared" si="5"/>
        <v>0.89883268482490275</v>
      </c>
    </row>
    <row r="331" spans="1:4" x14ac:dyDescent="0.2">
      <c r="A331" s="7" t="s">
        <v>344</v>
      </c>
      <c r="B331" s="8">
        <v>4.3499999999999996</v>
      </c>
      <c r="C331" s="8">
        <v>4.49</v>
      </c>
      <c r="D331" s="8">
        <f t="shared" si="5"/>
        <v>1.0321839080459771</v>
      </c>
    </row>
    <row r="332" spans="1:4" x14ac:dyDescent="0.2">
      <c r="A332" s="7" t="s">
        <v>345</v>
      </c>
      <c r="B332" s="8">
        <v>4.34</v>
      </c>
      <c r="C332" s="8">
        <v>4.59</v>
      </c>
      <c r="D332" s="8">
        <f t="shared" si="5"/>
        <v>1.0576036866359446</v>
      </c>
    </row>
    <row r="333" spans="1:4" x14ac:dyDescent="0.2">
      <c r="A333" s="7" t="s">
        <v>346</v>
      </c>
      <c r="B333" s="8">
        <v>4.1500000000000004</v>
      </c>
      <c r="C333" s="8">
        <v>4.62</v>
      </c>
      <c r="D333" s="8">
        <f t="shared" si="5"/>
        <v>1.1132530120481927</v>
      </c>
    </row>
    <row r="334" spans="1:4" x14ac:dyDescent="0.2">
      <c r="A334" s="7" t="s">
        <v>347</v>
      </c>
      <c r="B334" s="8">
        <v>4.5199999999999996</v>
      </c>
      <c r="C334" s="8">
        <v>4.71</v>
      </c>
      <c r="D334" s="8">
        <f t="shared" si="5"/>
        <v>1.0420353982300885</v>
      </c>
    </row>
    <row r="335" spans="1:4" x14ac:dyDescent="0.2">
      <c r="A335" s="7" t="s">
        <v>348</v>
      </c>
      <c r="B335" s="8">
        <v>4.58</v>
      </c>
      <c r="C335" s="8">
        <v>4.8</v>
      </c>
      <c r="D335" s="8">
        <f t="shared" si="5"/>
        <v>1.0480349344978166</v>
      </c>
    </row>
    <row r="336" spans="1:4" x14ac:dyDescent="0.2">
      <c r="A336" s="7" t="s">
        <v>349</v>
      </c>
      <c r="B336" s="8">
        <v>5.23</v>
      </c>
      <c r="C336" s="8">
        <v>5.03</v>
      </c>
      <c r="D336" s="8">
        <f t="shared" si="5"/>
        <v>0.96175908221797324</v>
      </c>
    </row>
    <row r="337" spans="1:4" x14ac:dyDescent="0.2">
      <c r="A337" s="7" t="s">
        <v>350</v>
      </c>
      <c r="B337" s="8">
        <v>5.19</v>
      </c>
      <c r="C337" s="8">
        <v>4.84</v>
      </c>
      <c r="D337" s="8">
        <f t="shared" si="5"/>
        <v>0.93256262042389204</v>
      </c>
    </row>
    <row r="338" spans="1:4" x14ac:dyDescent="0.2">
      <c r="A338" s="7" t="s">
        <v>351</v>
      </c>
      <c r="B338" s="8">
        <v>6.02</v>
      </c>
      <c r="C338" s="8">
        <v>4.62</v>
      </c>
      <c r="D338" s="8">
        <f t="shared" si="5"/>
        <v>0.76744186046511631</v>
      </c>
    </row>
    <row r="339" spans="1:4" x14ac:dyDescent="0.2">
      <c r="A339" s="7" t="s">
        <v>352</v>
      </c>
      <c r="B339" s="8">
        <v>6.13</v>
      </c>
      <c r="C339" s="8">
        <v>4.83</v>
      </c>
      <c r="D339" s="8">
        <f t="shared" si="5"/>
        <v>0.78792822185970635</v>
      </c>
    </row>
    <row r="340" spans="1:4" x14ac:dyDescent="0.2">
      <c r="A340" s="7" t="s">
        <v>353</v>
      </c>
      <c r="B340" s="8">
        <v>6.07</v>
      </c>
      <c r="C340" s="8">
        <v>4.75</v>
      </c>
      <c r="D340" s="8">
        <f t="shared" si="5"/>
        <v>0.78253706754530472</v>
      </c>
    </row>
    <row r="341" spans="1:4" x14ac:dyDescent="0.2">
      <c r="A341" s="7" t="s">
        <v>354</v>
      </c>
      <c r="B341" s="8">
        <v>6.19</v>
      </c>
      <c r="C341" s="8">
        <v>4.82</v>
      </c>
      <c r="D341" s="8">
        <f t="shared" si="5"/>
        <v>0.77867528271405495</v>
      </c>
    </row>
    <row r="342" spans="1:4" x14ac:dyDescent="0.2">
      <c r="A342" s="7" t="s">
        <v>355</v>
      </c>
      <c r="B342" s="8">
        <v>6.14</v>
      </c>
      <c r="C342" s="8">
        <v>4.7699999999999996</v>
      </c>
      <c r="D342" s="8">
        <f t="shared" si="5"/>
        <v>0.77687296416938112</v>
      </c>
    </row>
    <row r="343" spans="1:4" x14ac:dyDescent="0.2">
      <c r="A343" s="7" t="s">
        <v>356</v>
      </c>
      <c r="B343" s="8">
        <v>5.86</v>
      </c>
      <c r="C343" s="8">
        <v>4.83</v>
      </c>
      <c r="D343" s="8">
        <f t="shared" si="5"/>
        <v>0.82423208191126274</v>
      </c>
    </row>
    <row r="344" spans="1:4" x14ac:dyDescent="0.2">
      <c r="A344" s="7" t="s">
        <v>357</v>
      </c>
      <c r="B344" s="8">
        <v>5.43</v>
      </c>
      <c r="C344" s="8">
        <v>4.6500000000000004</v>
      </c>
      <c r="D344" s="8">
        <f t="shared" si="5"/>
        <v>0.85635359116022114</v>
      </c>
    </row>
    <row r="345" spans="1:4" x14ac:dyDescent="0.2">
      <c r="A345" s="7" t="s">
        <v>358</v>
      </c>
      <c r="B345" s="8">
        <v>5.87</v>
      </c>
      <c r="C345" s="8">
        <v>4.75</v>
      </c>
      <c r="D345" s="8">
        <f t="shared" si="5"/>
        <v>0.80919931856899485</v>
      </c>
    </row>
    <row r="346" spans="1:4" x14ac:dyDescent="0.2">
      <c r="A346" s="7" t="s">
        <v>359</v>
      </c>
      <c r="B346" s="8">
        <v>5.4</v>
      </c>
      <c r="C346" s="8">
        <v>4.5599999999999996</v>
      </c>
      <c r="D346" s="8">
        <f t="shared" si="5"/>
        <v>0.84444444444444433</v>
      </c>
    </row>
    <row r="347" spans="1:4" x14ac:dyDescent="0.2">
      <c r="A347" s="7" t="s">
        <v>360</v>
      </c>
      <c r="B347" s="8">
        <v>5.72</v>
      </c>
      <c r="C347" s="8">
        <v>4.54</v>
      </c>
      <c r="D347" s="8">
        <f t="shared" si="5"/>
        <v>0.79370629370629375</v>
      </c>
    </row>
    <row r="348" spans="1:4" x14ac:dyDescent="0.2">
      <c r="A348" s="7" t="s">
        <v>361</v>
      </c>
      <c r="B348" s="8">
        <v>6</v>
      </c>
      <c r="C348" s="8">
        <v>4.87</v>
      </c>
      <c r="D348" s="8">
        <f t="shared" si="5"/>
        <v>0.81166666666666665</v>
      </c>
    </row>
    <row r="349" spans="1:4" x14ac:dyDescent="0.2">
      <c r="A349" s="7" t="s">
        <v>362</v>
      </c>
      <c r="B349" s="8">
        <v>5.93</v>
      </c>
      <c r="C349" s="8">
        <v>4.9800000000000004</v>
      </c>
      <c r="D349" s="8">
        <f t="shared" si="5"/>
        <v>0.83979763912310301</v>
      </c>
    </row>
    <row r="350" spans="1:4" x14ac:dyDescent="0.2">
      <c r="A350" s="7" t="s">
        <v>363</v>
      </c>
      <c r="B350" s="8">
        <v>5.61</v>
      </c>
      <c r="C350" s="8">
        <v>4.82</v>
      </c>
      <c r="D350" s="8">
        <f t="shared" si="5"/>
        <v>0.85918003565062384</v>
      </c>
    </row>
    <row r="351" spans="1:4" x14ac:dyDescent="0.2">
      <c r="A351" s="7" t="s">
        <v>364</v>
      </c>
      <c r="B351" s="8">
        <v>5.4</v>
      </c>
      <c r="C351" s="8">
        <v>5.0199999999999996</v>
      </c>
      <c r="D351" s="8">
        <f t="shared" si="5"/>
        <v>0.92962962962962947</v>
      </c>
    </row>
    <row r="352" spans="1:4" x14ac:dyDescent="0.2">
      <c r="A352" s="7" t="s">
        <v>365</v>
      </c>
      <c r="B352" s="8">
        <v>5.23</v>
      </c>
      <c r="C352" s="8">
        <v>4.91</v>
      </c>
      <c r="D352" s="8">
        <f t="shared" si="5"/>
        <v>0.93881453154875716</v>
      </c>
    </row>
    <row r="353" spans="1:4" x14ac:dyDescent="0.2">
      <c r="A353" s="7" t="s">
        <v>366</v>
      </c>
      <c r="B353" s="8">
        <v>5.38</v>
      </c>
      <c r="C353" s="8">
        <v>4.97</v>
      </c>
      <c r="D353" s="8">
        <f t="shared" si="5"/>
        <v>0.92379182156133821</v>
      </c>
    </row>
    <row r="354" spans="1:4" x14ac:dyDescent="0.2">
      <c r="A354" s="7" t="s">
        <v>367</v>
      </c>
      <c r="B354" s="8">
        <v>5.37</v>
      </c>
      <c r="C354" s="8">
        <v>4.9400000000000004</v>
      </c>
      <c r="D354" s="8">
        <f t="shared" si="5"/>
        <v>0.91992551210428308</v>
      </c>
    </row>
    <row r="355" spans="1:4" x14ac:dyDescent="0.2">
      <c r="A355" s="7" t="s">
        <v>368</v>
      </c>
      <c r="B355" s="8">
        <v>5.0599999999999996</v>
      </c>
      <c r="C355" s="8">
        <v>4.99</v>
      </c>
      <c r="D355" s="8">
        <f t="shared" si="5"/>
        <v>0.98616600790513842</v>
      </c>
    </row>
    <row r="356" spans="1:4" x14ac:dyDescent="0.2">
      <c r="A356" s="7" t="s">
        <v>369</v>
      </c>
      <c r="B356" s="8">
        <v>5.12</v>
      </c>
      <c r="C356" s="8">
        <v>4.78</v>
      </c>
      <c r="D356" s="8">
        <f t="shared" si="5"/>
        <v>0.93359375</v>
      </c>
    </row>
    <row r="357" spans="1:4" x14ac:dyDescent="0.2">
      <c r="A357" s="7" t="s">
        <v>370</v>
      </c>
      <c r="B357" s="8">
        <v>5.0599999999999996</v>
      </c>
      <c r="C357" s="8">
        <v>4.82</v>
      </c>
      <c r="D357" s="8">
        <f t="shared" si="5"/>
        <v>0.95256916996047447</v>
      </c>
    </row>
    <row r="358" spans="1:4" x14ac:dyDescent="0.2">
      <c r="A358" s="7" t="s">
        <v>371</v>
      </c>
      <c r="B358" s="8">
        <v>5.18</v>
      </c>
      <c r="C358" s="8">
        <v>4.75</v>
      </c>
      <c r="D358" s="8">
        <f t="shared" si="5"/>
        <v>0.91698841698841704</v>
      </c>
    </row>
    <row r="359" spans="1:4" x14ac:dyDescent="0.2">
      <c r="A359" s="7" t="s">
        <v>372</v>
      </c>
      <c r="B359" s="8">
        <v>5.21</v>
      </c>
      <c r="C359" s="8">
        <v>4.95</v>
      </c>
      <c r="D359" s="8">
        <f t="shared" si="5"/>
        <v>0.95009596928982731</v>
      </c>
    </row>
    <row r="360" spans="1:4" x14ac:dyDescent="0.2">
      <c r="A360" s="7" t="s">
        <v>373</v>
      </c>
      <c r="B360" s="8">
        <v>5.15</v>
      </c>
      <c r="C360" s="8">
        <v>4.8499999999999996</v>
      </c>
      <c r="D360" s="8">
        <f t="shared" si="5"/>
        <v>0.9417475728155339</v>
      </c>
    </row>
    <row r="361" spans="1:4" x14ac:dyDescent="0.2">
      <c r="A361" s="7" t="s">
        <v>374</v>
      </c>
      <c r="B361" s="8">
        <v>5.37</v>
      </c>
      <c r="C361" s="8">
        <v>4.9000000000000004</v>
      </c>
      <c r="D361" s="8">
        <f t="shared" si="5"/>
        <v>0.91247672253258849</v>
      </c>
    </row>
    <row r="362" spans="1:4" x14ac:dyDescent="0.2">
      <c r="A362" s="7" t="s">
        <v>375</v>
      </c>
      <c r="B362" s="8">
        <v>5.27</v>
      </c>
      <c r="C362" s="8">
        <v>5</v>
      </c>
      <c r="D362" s="8">
        <f t="shared" si="5"/>
        <v>0.94876660341555985</v>
      </c>
    </row>
    <row r="363" spans="1:4" x14ac:dyDescent="0.2">
      <c r="A363" s="7" t="s">
        <v>376</v>
      </c>
      <c r="B363" s="8">
        <v>5.35</v>
      </c>
      <c r="C363" s="8">
        <v>4.9800000000000004</v>
      </c>
      <c r="D363" s="8">
        <f t="shared" si="5"/>
        <v>0.93084112149532727</v>
      </c>
    </row>
    <row r="364" spans="1:4" x14ac:dyDescent="0.2">
      <c r="A364" s="7" t="s">
        <v>377</v>
      </c>
      <c r="B364" s="8">
        <v>5.36</v>
      </c>
      <c r="C364" s="8">
        <v>4.88</v>
      </c>
      <c r="D364" s="8">
        <f t="shared" si="5"/>
        <v>0.91044776119402981</v>
      </c>
    </row>
    <row r="365" spans="1:4" x14ac:dyDescent="0.2">
      <c r="A365" s="7" t="s">
        <v>378</v>
      </c>
      <c r="B365" s="8">
        <v>5.24</v>
      </c>
      <c r="C365" s="8">
        <v>4.8099999999999996</v>
      </c>
      <c r="D365" s="8">
        <f t="shared" si="5"/>
        <v>0.91793893129770976</v>
      </c>
    </row>
    <row r="366" spans="1:4" x14ac:dyDescent="0.2">
      <c r="A366" s="7" t="s">
        <v>379</v>
      </c>
      <c r="B366" s="8">
        <v>5.21</v>
      </c>
      <c r="C366" s="8">
        <v>4.93</v>
      </c>
      <c r="D366" s="8">
        <f t="shared" si="5"/>
        <v>0.946257197696737</v>
      </c>
    </row>
    <row r="367" spans="1:4" x14ac:dyDescent="0.2">
      <c r="A367" s="7" t="s">
        <v>380</v>
      </c>
      <c r="B367" s="8">
        <v>5.13</v>
      </c>
      <c r="C367" s="8">
        <v>4.96</v>
      </c>
      <c r="D367" s="8">
        <f t="shared" si="5"/>
        <v>0.96686159844054587</v>
      </c>
    </row>
    <row r="368" spans="1:4" x14ac:dyDescent="0.2">
      <c r="A368" s="7" t="s">
        <v>381</v>
      </c>
      <c r="B368" s="8">
        <v>4.82</v>
      </c>
      <c r="C368" s="8">
        <v>4.9400000000000004</v>
      </c>
      <c r="D368" s="8">
        <f t="shared" si="5"/>
        <v>1.0248962655601659</v>
      </c>
    </row>
    <row r="369" spans="1:4" x14ac:dyDescent="0.2">
      <c r="A369" s="7" t="s">
        <v>382</v>
      </c>
      <c r="B369" s="8">
        <v>4.28</v>
      </c>
      <c r="C369" s="8">
        <v>5</v>
      </c>
      <c r="D369" s="8">
        <f t="shared" si="5"/>
        <v>1.1682242990654206</v>
      </c>
    </row>
    <row r="370" spans="1:4" x14ac:dyDescent="0.2">
      <c r="A370" s="7" t="s">
        <v>383</v>
      </c>
      <c r="B370" s="8">
        <v>4.5</v>
      </c>
      <c r="C370" s="8">
        <v>4.9800000000000004</v>
      </c>
      <c r="D370" s="8">
        <f t="shared" si="5"/>
        <v>1.1066666666666667</v>
      </c>
    </row>
    <row r="371" spans="1:4" x14ac:dyDescent="0.2">
      <c r="A371" s="7" t="s">
        <v>384</v>
      </c>
      <c r="B371" s="8">
        <v>4.3899999999999997</v>
      </c>
      <c r="C371" s="8">
        <v>4.96</v>
      </c>
      <c r="D371" s="8">
        <f t="shared" si="5"/>
        <v>1.1298405466970387</v>
      </c>
    </row>
    <row r="372" spans="1:4" x14ac:dyDescent="0.2">
      <c r="A372" s="7" t="s">
        <v>385</v>
      </c>
      <c r="B372" s="8">
        <v>4.2</v>
      </c>
      <c r="C372" s="8">
        <v>4.87</v>
      </c>
      <c r="D372" s="8">
        <f t="shared" si="5"/>
        <v>1.1595238095238094</v>
      </c>
    </row>
    <row r="373" spans="1:4" x14ac:dyDescent="0.2">
      <c r="A373" s="7" t="s">
        <v>386</v>
      </c>
      <c r="B373" s="8">
        <v>4.04</v>
      </c>
      <c r="C373" s="8">
        <v>5</v>
      </c>
      <c r="D373" s="8">
        <f t="shared" si="5"/>
        <v>1.2376237623762376</v>
      </c>
    </row>
    <row r="374" spans="1:4" x14ac:dyDescent="0.2">
      <c r="A374" s="7" t="s">
        <v>387</v>
      </c>
      <c r="B374" s="8">
        <v>4.1399999999999997</v>
      </c>
      <c r="C374" s="8">
        <v>4.9400000000000004</v>
      </c>
      <c r="D374" s="8">
        <f t="shared" si="5"/>
        <v>1.1932367149758456</v>
      </c>
    </row>
    <row r="375" spans="1:4" x14ac:dyDescent="0.2">
      <c r="A375" s="7" t="s">
        <v>388</v>
      </c>
      <c r="B375" s="8">
        <v>4.07</v>
      </c>
      <c r="C375" s="8">
        <v>4.95</v>
      </c>
      <c r="D375" s="8">
        <f t="shared" si="5"/>
        <v>1.2162162162162162</v>
      </c>
    </row>
    <row r="376" spans="1:4" x14ac:dyDescent="0.2">
      <c r="A376" s="7" t="s">
        <v>389</v>
      </c>
      <c r="B376" s="8">
        <v>3.9</v>
      </c>
      <c r="C376" s="8">
        <v>4.8499999999999996</v>
      </c>
      <c r="D376" s="8">
        <f t="shared" si="5"/>
        <v>1.2435897435897436</v>
      </c>
    </row>
    <row r="377" spans="1:4" x14ac:dyDescent="0.2">
      <c r="A377" s="7" t="s">
        <v>390</v>
      </c>
      <c r="B377" s="8">
        <v>3.72</v>
      </c>
      <c r="C377" s="8">
        <v>4.92</v>
      </c>
      <c r="D377" s="8">
        <f t="shared" si="5"/>
        <v>1.3225806451612903</v>
      </c>
    </row>
    <row r="378" spans="1:4" x14ac:dyDescent="0.2">
      <c r="A378" s="7" t="s">
        <v>391</v>
      </c>
      <c r="B378" s="8">
        <v>3.69</v>
      </c>
      <c r="C378" s="8">
        <v>4.95</v>
      </c>
      <c r="D378" s="8">
        <f t="shared" si="5"/>
        <v>1.3414634146341464</v>
      </c>
    </row>
    <row r="379" spans="1:4" x14ac:dyDescent="0.2">
      <c r="A379" s="7" t="s">
        <v>392</v>
      </c>
      <c r="B379" s="8">
        <v>3.94</v>
      </c>
      <c r="C379" s="8">
        <v>4.8899999999999997</v>
      </c>
      <c r="D379" s="8">
        <f t="shared" si="5"/>
        <v>1.2411167512690355</v>
      </c>
    </row>
    <row r="380" spans="1:4" x14ac:dyDescent="0.2">
      <c r="A380" s="7" t="s">
        <v>393</v>
      </c>
      <c r="B380" s="8">
        <v>3.79</v>
      </c>
      <c r="C380" s="8">
        <v>4.74</v>
      </c>
      <c r="D380" s="8">
        <f t="shared" si="5"/>
        <v>1.2506596306068603</v>
      </c>
    </row>
    <row r="381" spans="1:4" x14ac:dyDescent="0.2">
      <c r="A381" s="7" t="s">
        <v>394</v>
      </c>
      <c r="B381" s="8">
        <v>3.58</v>
      </c>
      <c r="C381" s="8">
        <v>4.5999999999999996</v>
      </c>
      <c r="D381" s="8">
        <f t="shared" si="5"/>
        <v>1.2849162011173183</v>
      </c>
    </row>
    <row r="382" spans="1:4" x14ac:dyDescent="0.2">
      <c r="A382" s="7" t="s">
        <v>395</v>
      </c>
      <c r="B382" s="8">
        <v>3.68</v>
      </c>
      <c r="C382" s="8">
        <v>4.4400000000000004</v>
      </c>
      <c r="D382" s="8">
        <f t="shared" si="5"/>
        <v>1.2065217391304348</v>
      </c>
    </row>
    <row r="383" spans="1:4" x14ac:dyDescent="0.2">
      <c r="A383" s="7" t="s">
        <v>396</v>
      </c>
      <c r="B383" s="8">
        <v>3.66</v>
      </c>
      <c r="C383" s="8">
        <v>4.26</v>
      </c>
      <c r="D383" s="8">
        <f t="shared" si="5"/>
        <v>1.1639344262295082</v>
      </c>
    </row>
    <row r="384" spans="1:4" x14ac:dyDescent="0.2">
      <c r="A384" s="7" t="s">
        <v>397</v>
      </c>
      <c r="B384" s="8">
        <v>3.58</v>
      </c>
      <c r="C384" s="8">
        <v>4.1100000000000003</v>
      </c>
      <c r="D384" s="8">
        <f t="shared" si="5"/>
        <v>1.1480446927374302</v>
      </c>
    </row>
    <row r="385" spans="1:4" x14ac:dyDescent="0.2">
      <c r="A385" s="7" t="s">
        <v>398</v>
      </c>
      <c r="B385" s="8">
        <v>3.56</v>
      </c>
      <c r="C385" s="8">
        <v>3.9</v>
      </c>
      <c r="D385" s="8">
        <f t="shared" si="5"/>
        <v>1.095505617977528</v>
      </c>
    </row>
    <row r="386" spans="1:4" x14ac:dyDescent="0.2">
      <c r="A386" s="7" t="s">
        <v>399</v>
      </c>
      <c r="B386" s="8">
        <v>3.5</v>
      </c>
      <c r="C386" s="8">
        <v>3.91</v>
      </c>
      <c r="D386" s="8">
        <f t="shared" si="5"/>
        <v>1.1171428571428572</v>
      </c>
    </row>
    <row r="387" spans="1:4" x14ac:dyDescent="0.2">
      <c r="A387" s="7" t="s">
        <v>400</v>
      </c>
      <c r="B387" s="8">
        <v>3</v>
      </c>
      <c r="C387" s="8">
        <v>3.73</v>
      </c>
      <c r="D387" s="8">
        <f t="shared" si="5"/>
        <v>1.2433333333333334</v>
      </c>
    </row>
    <row r="388" spans="1:4" x14ac:dyDescent="0.2">
      <c r="A388" s="7" t="s">
        <v>401</v>
      </c>
      <c r="B388" s="8">
        <v>2.73</v>
      </c>
      <c r="C388" s="8">
        <v>3.55</v>
      </c>
      <c r="D388" s="8">
        <f t="shared" si="5"/>
        <v>1.3003663003663004</v>
      </c>
    </row>
    <row r="389" spans="1:4" x14ac:dyDescent="0.2">
      <c r="A389" s="7" t="s">
        <v>402</v>
      </c>
      <c r="B389" s="8">
        <v>2.84</v>
      </c>
      <c r="C389" s="8">
        <v>3.6</v>
      </c>
      <c r="D389" s="8">
        <f t="shared" ref="D389:D452" si="6">C389/B389</f>
        <v>1.267605633802817</v>
      </c>
    </row>
    <row r="390" spans="1:4" x14ac:dyDescent="0.2">
      <c r="A390" s="7" t="s">
        <v>403</v>
      </c>
      <c r="B390" s="8">
        <v>2.4</v>
      </c>
      <c r="C390" s="8">
        <v>3.45</v>
      </c>
      <c r="D390" s="8">
        <f t="shared" si="6"/>
        <v>1.4375000000000002</v>
      </c>
    </row>
    <row r="391" spans="1:4" x14ac:dyDescent="0.2">
      <c r="A391" s="7" t="s">
        <v>404</v>
      </c>
      <c r="B391" s="8">
        <v>2.41</v>
      </c>
      <c r="C391" s="8">
        <v>3.49</v>
      </c>
      <c r="D391" s="8">
        <f t="shared" si="6"/>
        <v>1.4481327800829875</v>
      </c>
    </row>
    <row r="392" spans="1:4" x14ac:dyDescent="0.2">
      <c r="A392" s="7" t="s">
        <v>405</v>
      </c>
      <c r="B392" s="8">
        <v>2.5099999999999998</v>
      </c>
      <c r="C392" s="8">
        <v>3.69</v>
      </c>
      <c r="D392" s="8">
        <f t="shared" si="6"/>
        <v>1.4701195219123506</v>
      </c>
    </row>
    <row r="393" spans="1:4" x14ac:dyDescent="0.2">
      <c r="A393" s="7" t="s">
        <v>406</v>
      </c>
      <c r="B393" s="8">
        <v>2.15</v>
      </c>
      <c r="C393" s="8">
        <v>3.79</v>
      </c>
      <c r="D393" s="8">
        <f t="shared" si="6"/>
        <v>1.7627906976744188</v>
      </c>
    </row>
    <row r="394" spans="1:4" x14ac:dyDescent="0.2">
      <c r="A394" s="7" t="s">
        <v>407</v>
      </c>
      <c r="B394" s="8">
        <v>1.77</v>
      </c>
      <c r="C394" s="8">
        <v>3.77</v>
      </c>
      <c r="D394" s="8">
        <f t="shared" si="6"/>
        <v>2.1299435028248586</v>
      </c>
    </row>
    <row r="395" spans="1:4" x14ac:dyDescent="0.2">
      <c r="A395" s="7" t="s">
        <v>408</v>
      </c>
      <c r="B395" s="8">
        <v>1.89</v>
      </c>
      <c r="C395" s="8">
        <v>3.84</v>
      </c>
      <c r="D395" s="8">
        <f t="shared" si="6"/>
        <v>2.0317460317460316</v>
      </c>
    </row>
    <row r="396" spans="1:4" x14ac:dyDescent="0.2">
      <c r="A396" s="7" t="s">
        <v>409</v>
      </c>
      <c r="B396" s="8">
        <v>1.8</v>
      </c>
      <c r="C396" s="8">
        <v>3.82</v>
      </c>
      <c r="D396" s="8">
        <f t="shared" si="6"/>
        <v>2.1222222222222222</v>
      </c>
    </row>
    <row r="397" spans="1:4" x14ac:dyDescent="0.2">
      <c r="A397" s="7" t="s">
        <v>410</v>
      </c>
      <c r="B397" s="8">
        <v>1.63</v>
      </c>
      <c r="C397" s="8">
        <v>3.58</v>
      </c>
      <c r="D397" s="8">
        <f t="shared" si="6"/>
        <v>2.1963190184049082</v>
      </c>
    </row>
    <row r="398" spans="1:4" x14ac:dyDescent="0.2">
      <c r="A398" s="7" t="s">
        <v>411</v>
      </c>
      <c r="B398" s="8">
        <v>1.54</v>
      </c>
      <c r="C398" s="8">
        <v>3.77</v>
      </c>
      <c r="D398" s="8">
        <f t="shared" si="6"/>
        <v>2.448051948051948</v>
      </c>
    </row>
    <row r="399" spans="1:4" x14ac:dyDescent="0.2">
      <c r="A399" s="7" t="s">
        <v>412</v>
      </c>
      <c r="B399" s="8">
        <v>1.46</v>
      </c>
      <c r="C399" s="8">
        <v>3.75</v>
      </c>
      <c r="D399" s="8">
        <f t="shared" si="6"/>
        <v>2.5684931506849318</v>
      </c>
    </row>
    <row r="400" spans="1:4" x14ac:dyDescent="0.2">
      <c r="A400" s="7" t="s">
        <v>413</v>
      </c>
      <c r="B400" s="8">
        <v>1.48</v>
      </c>
      <c r="C400" s="8">
        <v>3.75</v>
      </c>
      <c r="D400" s="8">
        <f t="shared" si="6"/>
        <v>2.5337837837837838</v>
      </c>
    </row>
    <row r="401" spans="1:4" x14ac:dyDescent="0.2">
      <c r="A401" s="7" t="s">
        <v>414</v>
      </c>
      <c r="B401" s="8">
        <v>1.49</v>
      </c>
      <c r="C401" s="8">
        <v>3.85</v>
      </c>
      <c r="D401" s="8">
        <f t="shared" si="6"/>
        <v>2.5838926174496644</v>
      </c>
    </row>
    <row r="402" spans="1:4" x14ac:dyDescent="0.2">
      <c r="A402" s="7" t="s">
        <v>415</v>
      </c>
      <c r="B402" s="8">
        <v>1.54</v>
      </c>
      <c r="C402" s="8">
        <v>3.86</v>
      </c>
      <c r="D402" s="8">
        <f t="shared" si="6"/>
        <v>2.5064935064935066</v>
      </c>
    </row>
    <row r="403" spans="1:4" x14ac:dyDescent="0.2">
      <c r="A403" s="7" t="s">
        <v>416</v>
      </c>
      <c r="B403" s="8">
        <v>1.55</v>
      </c>
      <c r="C403" s="8">
        <v>3.73</v>
      </c>
      <c r="D403" s="8">
        <f t="shared" si="6"/>
        <v>2.4064516129032256</v>
      </c>
    </row>
    <row r="404" spans="1:4" x14ac:dyDescent="0.2">
      <c r="A404" s="7" t="s">
        <v>417</v>
      </c>
      <c r="B404" s="8">
        <v>1.55</v>
      </c>
      <c r="C404" s="8">
        <v>3.77</v>
      </c>
      <c r="D404" s="8">
        <f t="shared" si="6"/>
        <v>2.4322580645161289</v>
      </c>
    </row>
    <row r="405" spans="1:4" x14ac:dyDescent="0.2">
      <c r="A405" s="7" t="s">
        <v>418</v>
      </c>
      <c r="B405" s="8">
        <v>1.49</v>
      </c>
      <c r="C405" s="8">
        <v>3.79</v>
      </c>
      <c r="D405" s="8">
        <f t="shared" si="6"/>
        <v>2.5436241610738257</v>
      </c>
    </row>
    <row r="406" spans="1:4" x14ac:dyDescent="0.2">
      <c r="A406" s="7" t="s">
        <v>419</v>
      </c>
      <c r="B406" s="8">
        <v>1.45</v>
      </c>
      <c r="C406" s="8">
        <v>3.57</v>
      </c>
      <c r="D406" s="8">
        <f t="shared" si="6"/>
        <v>2.4620689655172412</v>
      </c>
    </row>
    <row r="407" spans="1:4" x14ac:dyDescent="0.2">
      <c r="A407" s="7" t="s">
        <v>420</v>
      </c>
      <c r="B407" s="8">
        <v>1.51</v>
      </c>
      <c r="C407" s="8">
        <v>3.55</v>
      </c>
      <c r="D407" s="8">
        <f t="shared" si="6"/>
        <v>2.3509933774834435</v>
      </c>
    </row>
    <row r="408" spans="1:4" x14ac:dyDescent="0.2">
      <c r="A408" s="7" t="s">
        <v>421</v>
      </c>
      <c r="B408" s="8">
        <v>2.09</v>
      </c>
      <c r="C408" s="8">
        <v>3.75</v>
      </c>
      <c r="D408" s="8">
        <f t="shared" si="6"/>
        <v>1.7942583732057418</v>
      </c>
    </row>
    <row r="409" spans="1:4" x14ac:dyDescent="0.2">
      <c r="A409" s="7" t="s">
        <v>422</v>
      </c>
      <c r="B409" s="8">
        <v>2.44</v>
      </c>
      <c r="C409" s="8">
        <v>4.26</v>
      </c>
      <c r="D409" s="8">
        <f t="shared" si="6"/>
        <v>1.7459016393442623</v>
      </c>
    </row>
    <row r="410" spans="1:4" x14ac:dyDescent="0.2">
      <c r="A410" s="7" t="s">
        <v>423</v>
      </c>
      <c r="B410" s="8">
        <v>2.54</v>
      </c>
      <c r="C410" s="8">
        <v>4.32</v>
      </c>
      <c r="D410" s="8">
        <f t="shared" si="6"/>
        <v>1.7007874015748032</v>
      </c>
    </row>
    <row r="411" spans="1:4" x14ac:dyDescent="0.2">
      <c r="A411" s="7" t="s">
        <v>424</v>
      </c>
      <c r="B411" s="8">
        <v>2.71</v>
      </c>
      <c r="C411" s="8">
        <v>4.3899999999999997</v>
      </c>
      <c r="D411" s="8">
        <f t="shared" si="6"/>
        <v>1.6199261992619924</v>
      </c>
    </row>
    <row r="412" spans="1:4" x14ac:dyDescent="0.2">
      <c r="A412" s="7" t="s">
        <v>425</v>
      </c>
      <c r="B412" s="8">
        <v>2.59</v>
      </c>
      <c r="C412" s="8">
        <v>4.12</v>
      </c>
      <c r="D412" s="8">
        <f t="shared" si="6"/>
        <v>1.5907335907335909</v>
      </c>
    </row>
    <row r="413" spans="1:4" x14ac:dyDescent="0.2">
      <c r="A413" s="7" t="s">
        <v>426</v>
      </c>
      <c r="B413" s="8">
        <v>2.2000000000000002</v>
      </c>
      <c r="C413" s="8">
        <v>4.13</v>
      </c>
      <c r="D413" s="8">
        <f t="shared" si="6"/>
        <v>1.877272727272727</v>
      </c>
    </row>
    <row r="414" spans="1:4" x14ac:dyDescent="0.2">
      <c r="A414" s="7" t="s">
        <v>427</v>
      </c>
      <c r="B414" s="8">
        <v>2.39</v>
      </c>
      <c r="C414" s="8">
        <v>4.09</v>
      </c>
      <c r="D414" s="8">
        <f t="shared" si="6"/>
        <v>1.7112970711297069</v>
      </c>
    </row>
    <row r="415" spans="1:4" x14ac:dyDescent="0.2">
      <c r="A415" s="7" t="s">
        <v>428</v>
      </c>
      <c r="B415" s="8">
        <v>2.39</v>
      </c>
      <c r="C415" s="8">
        <v>4.24</v>
      </c>
      <c r="D415" s="8">
        <f t="shared" si="6"/>
        <v>1.7740585774058577</v>
      </c>
    </row>
    <row r="416" spans="1:4" x14ac:dyDescent="0.2">
      <c r="A416" s="7" t="s">
        <v>429</v>
      </c>
      <c r="B416" s="8">
        <v>2.4</v>
      </c>
      <c r="C416" s="8">
        <v>4.3899999999999997</v>
      </c>
      <c r="D416" s="8">
        <f t="shared" si="6"/>
        <v>1.8291666666666666</v>
      </c>
    </row>
    <row r="417" spans="1:4" x14ac:dyDescent="0.2">
      <c r="A417" s="7" t="s">
        <v>430</v>
      </c>
      <c r="B417" s="8">
        <v>2.42</v>
      </c>
      <c r="C417" s="8">
        <v>4.32</v>
      </c>
      <c r="D417" s="8">
        <f t="shared" si="6"/>
        <v>1.785123966942149</v>
      </c>
    </row>
    <row r="418" spans="1:4" x14ac:dyDescent="0.2">
      <c r="A418" s="7" t="s">
        <v>431</v>
      </c>
      <c r="B418" s="8">
        <v>2.44</v>
      </c>
      <c r="C418" s="8">
        <v>4.4000000000000004</v>
      </c>
      <c r="D418" s="8">
        <f t="shared" si="6"/>
        <v>1.8032786885245904</v>
      </c>
    </row>
    <row r="419" spans="1:4" x14ac:dyDescent="0.2">
      <c r="A419" s="7" t="s">
        <v>432</v>
      </c>
      <c r="B419" s="8">
        <v>2.73</v>
      </c>
      <c r="C419" s="8">
        <v>4.4000000000000004</v>
      </c>
      <c r="D419" s="8">
        <f t="shared" si="6"/>
        <v>1.6117216117216118</v>
      </c>
    </row>
    <row r="420" spans="1:4" x14ac:dyDescent="0.2">
      <c r="A420" s="7" t="s">
        <v>433</v>
      </c>
      <c r="B420" s="8">
        <v>2.52</v>
      </c>
      <c r="C420" s="8">
        <v>4.29</v>
      </c>
      <c r="D420" s="8">
        <f t="shared" si="6"/>
        <v>1.7023809523809523</v>
      </c>
    </row>
    <row r="421" spans="1:4" x14ac:dyDescent="0.2">
      <c r="A421" s="7" t="s">
        <v>434</v>
      </c>
      <c r="B421" s="8">
        <v>2.31</v>
      </c>
      <c r="C421" s="8">
        <v>4.26</v>
      </c>
      <c r="D421" s="8">
        <f t="shared" si="6"/>
        <v>1.8441558441558441</v>
      </c>
    </row>
    <row r="422" spans="1:4" x14ac:dyDescent="0.2">
      <c r="A422" s="7" t="s">
        <v>435</v>
      </c>
      <c r="B422" s="8">
        <v>2.46</v>
      </c>
      <c r="C422" s="8">
        <v>4.1399999999999997</v>
      </c>
      <c r="D422" s="8">
        <f t="shared" si="6"/>
        <v>1.6829268292682926</v>
      </c>
    </row>
    <row r="423" spans="1:4" x14ac:dyDescent="0.2">
      <c r="A423" s="7" t="s">
        <v>436</v>
      </c>
      <c r="B423" s="8">
        <v>2.38</v>
      </c>
      <c r="C423" s="8">
        <v>4.13</v>
      </c>
      <c r="D423" s="8">
        <f t="shared" si="6"/>
        <v>1.7352941176470589</v>
      </c>
    </row>
    <row r="424" spans="1:4" x14ac:dyDescent="0.2">
      <c r="A424" s="7" t="s">
        <v>437</v>
      </c>
      <c r="B424" s="8">
        <v>2.3199999999999998</v>
      </c>
      <c r="C424" s="8">
        <v>4.09</v>
      </c>
      <c r="D424" s="8">
        <f t="shared" si="6"/>
        <v>1.7629310344827587</v>
      </c>
    </row>
    <row r="425" spans="1:4" x14ac:dyDescent="0.2">
      <c r="A425" s="7" t="s">
        <v>438</v>
      </c>
      <c r="B425" s="8">
        <v>2.37</v>
      </c>
      <c r="C425" s="8">
        <v>4.24</v>
      </c>
      <c r="D425" s="8">
        <f t="shared" si="6"/>
        <v>1.7890295358649788</v>
      </c>
    </row>
    <row r="426" spans="1:4" x14ac:dyDescent="0.2">
      <c r="A426" s="7" t="s">
        <v>439</v>
      </c>
      <c r="B426" s="8">
        <v>2.3199999999999998</v>
      </c>
      <c r="C426" s="8">
        <v>4.4800000000000004</v>
      </c>
      <c r="D426" s="8">
        <f t="shared" si="6"/>
        <v>1.931034482758621</v>
      </c>
    </row>
    <row r="427" spans="1:4" x14ac:dyDescent="0.2">
      <c r="A427" s="7" t="s">
        <v>440</v>
      </c>
      <c r="B427" s="8">
        <v>2.2999999999999998</v>
      </c>
      <c r="C427" s="8">
        <v>4.2699999999999996</v>
      </c>
      <c r="D427" s="8">
        <f t="shared" si="6"/>
        <v>1.8565217391304347</v>
      </c>
    </row>
    <row r="428" spans="1:4" x14ac:dyDescent="0.2">
      <c r="A428" s="7" t="s">
        <v>441</v>
      </c>
      <c r="B428" s="8">
        <v>2.27</v>
      </c>
      <c r="C428" s="8">
        <v>4.25</v>
      </c>
      <c r="D428" s="8">
        <f t="shared" si="6"/>
        <v>1.8722466960352422</v>
      </c>
    </row>
    <row r="429" spans="1:4" x14ac:dyDescent="0.2">
      <c r="A429" s="7" t="s">
        <v>442</v>
      </c>
      <c r="B429" s="8">
        <v>2.65</v>
      </c>
      <c r="C429" s="8">
        <v>4.28</v>
      </c>
      <c r="D429" s="8">
        <f t="shared" si="6"/>
        <v>1.6150943396226416</v>
      </c>
    </row>
    <row r="430" spans="1:4" x14ac:dyDescent="0.2">
      <c r="A430" s="7" t="s">
        <v>443</v>
      </c>
      <c r="B430" s="8">
        <v>2.68</v>
      </c>
      <c r="C430" s="8">
        <v>4.34</v>
      </c>
      <c r="D430" s="8">
        <f t="shared" si="6"/>
        <v>1.6194029850746268</v>
      </c>
    </row>
    <row r="431" spans="1:4" x14ac:dyDescent="0.2">
      <c r="A431" s="7" t="s">
        <v>444</v>
      </c>
      <c r="B431" s="8">
        <v>2.54</v>
      </c>
      <c r="C431" s="8">
        <v>4.5199999999999996</v>
      </c>
      <c r="D431" s="8">
        <f t="shared" si="6"/>
        <v>1.7795275590551178</v>
      </c>
    </row>
    <row r="432" spans="1:4" x14ac:dyDescent="0.2">
      <c r="A432" s="7" t="s">
        <v>445</v>
      </c>
      <c r="B432" s="8">
        <v>2.69</v>
      </c>
      <c r="C432" s="8">
        <v>4.54</v>
      </c>
      <c r="D432" s="8">
        <f t="shared" si="6"/>
        <v>1.687732342007435</v>
      </c>
    </row>
    <row r="433" spans="1:4" x14ac:dyDescent="0.2">
      <c r="A433" s="7" t="s">
        <v>446</v>
      </c>
      <c r="B433" s="8">
        <v>2.9</v>
      </c>
      <c r="C433" s="8">
        <v>4.59</v>
      </c>
      <c r="D433" s="8">
        <f t="shared" si="6"/>
        <v>1.5827586206896551</v>
      </c>
    </row>
    <row r="434" spans="1:4" x14ac:dyDescent="0.2">
      <c r="A434" s="7" t="s">
        <v>447</v>
      </c>
      <c r="B434" s="8">
        <v>3.43</v>
      </c>
      <c r="C434" s="8">
        <v>4.6500000000000004</v>
      </c>
      <c r="D434" s="8">
        <f t="shared" si="6"/>
        <v>1.3556851311953353</v>
      </c>
    </row>
    <row r="435" spans="1:4" x14ac:dyDescent="0.2">
      <c r="A435" s="7" t="s">
        <v>448</v>
      </c>
      <c r="B435" s="8">
        <v>3.87</v>
      </c>
      <c r="C435" s="8">
        <v>4.79</v>
      </c>
      <c r="D435" s="8">
        <f t="shared" si="6"/>
        <v>1.2377260981912144</v>
      </c>
    </row>
    <row r="436" spans="1:4" x14ac:dyDescent="0.2">
      <c r="A436" s="7" t="s">
        <v>449</v>
      </c>
      <c r="B436" s="8">
        <v>3.45</v>
      </c>
      <c r="C436" s="8">
        <v>4.75</v>
      </c>
      <c r="D436" s="8">
        <f t="shared" si="6"/>
        <v>1.3768115942028984</v>
      </c>
    </row>
    <row r="437" spans="1:4" x14ac:dyDescent="0.2">
      <c r="A437" s="7" t="s">
        <v>450</v>
      </c>
      <c r="B437" s="8">
        <v>3.2</v>
      </c>
      <c r="C437" s="8">
        <v>4.8</v>
      </c>
      <c r="D437" s="8">
        <f t="shared" si="6"/>
        <v>1.4999999999999998</v>
      </c>
    </row>
    <row r="438" spans="1:4" x14ac:dyDescent="0.2">
      <c r="A438" s="7" t="s">
        <v>451</v>
      </c>
      <c r="B438" s="8">
        <v>3.46</v>
      </c>
      <c r="C438" s="8">
        <v>4.8</v>
      </c>
      <c r="D438" s="8">
        <f t="shared" si="6"/>
        <v>1.3872832369942196</v>
      </c>
    </row>
    <row r="439" spans="1:4" x14ac:dyDescent="0.2">
      <c r="A439" s="7" t="s">
        <v>452</v>
      </c>
      <c r="B439" s="8">
        <v>3.75</v>
      </c>
      <c r="C439" s="8">
        <v>4.71</v>
      </c>
      <c r="D439" s="8">
        <f t="shared" si="6"/>
        <v>1.256</v>
      </c>
    </row>
    <row r="440" spans="1:4" x14ac:dyDescent="0.2">
      <c r="A440" s="7" t="s">
        <v>453</v>
      </c>
      <c r="B440" s="8">
        <v>3.62</v>
      </c>
      <c r="C440" s="8">
        <v>4.53</v>
      </c>
      <c r="D440" s="8">
        <f t="shared" si="6"/>
        <v>1.2513812154696133</v>
      </c>
    </row>
    <row r="441" spans="1:4" x14ac:dyDescent="0.2">
      <c r="A441" s="7" t="s">
        <v>454</v>
      </c>
      <c r="B441" s="8">
        <v>3.41</v>
      </c>
      <c r="C441" s="8">
        <v>4.42</v>
      </c>
      <c r="D441" s="8">
        <f t="shared" si="6"/>
        <v>1.2961876832844574</v>
      </c>
    </row>
    <row r="442" spans="1:4" x14ac:dyDescent="0.2">
      <c r="A442" s="7" t="s">
        <v>455</v>
      </c>
      <c r="B442" s="8">
        <v>3.66</v>
      </c>
      <c r="C442" s="8">
        <v>4.3600000000000003</v>
      </c>
      <c r="D442" s="8">
        <f t="shared" si="6"/>
        <v>1.1912568306010929</v>
      </c>
    </row>
    <row r="443" spans="1:4" x14ac:dyDescent="0.2">
      <c r="A443" s="7" t="s">
        <v>456</v>
      </c>
      <c r="B443" s="8">
        <v>3.49</v>
      </c>
      <c r="C443" s="8">
        <v>4.4800000000000004</v>
      </c>
      <c r="D443" s="8">
        <f t="shared" si="6"/>
        <v>1.2836676217765044</v>
      </c>
    </row>
    <row r="444" spans="1:4" x14ac:dyDescent="0.2">
      <c r="A444" s="7" t="s">
        <v>457</v>
      </c>
      <c r="B444" s="8">
        <v>3.31</v>
      </c>
      <c r="C444" s="8">
        <v>4.66</v>
      </c>
      <c r="D444" s="8">
        <f t="shared" si="6"/>
        <v>1.4078549848942599</v>
      </c>
    </row>
    <row r="445" spans="1:4" x14ac:dyDescent="0.2">
      <c r="A445" s="7" t="s">
        <v>458</v>
      </c>
      <c r="B445" s="8">
        <v>3.7</v>
      </c>
      <c r="C445" s="8">
        <v>4.99</v>
      </c>
      <c r="D445" s="8">
        <f t="shared" si="6"/>
        <v>1.3486486486486486</v>
      </c>
    </row>
    <row r="446" spans="1:4" x14ac:dyDescent="0.2">
      <c r="A446" s="7" t="s">
        <v>459</v>
      </c>
      <c r="B446" s="8">
        <v>3.63</v>
      </c>
      <c r="C446" s="8">
        <v>5.9</v>
      </c>
      <c r="D446" s="8">
        <f t="shared" si="6"/>
        <v>1.6253443526170801</v>
      </c>
    </row>
    <row r="447" spans="1:4" x14ac:dyDescent="0.2">
      <c r="A447" s="7" t="s">
        <v>460</v>
      </c>
      <c r="B447" s="8">
        <v>3.72</v>
      </c>
      <c r="C447" s="8">
        <v>5.64</v>
      </c>
      <c r="D447" s="8">
        <f t="shared" si="6"/>
        <v>1.5161290322580643</v>
      </c>
    </row>
    <row r="448" spans="1:4" x14ac:dyDescent="0.2">
      <c r="A448" s="7" t="s">
        <v>461</v>
      </c>
      <c r="B448" s="8">
        <v>3.72</v>
      </c>
      <c r="C448" s="8">
        <v>5.66</v>
      </c>
      <c r="D448" s="8">
        <f t="shared" si="6"/>
        <v>1.521505376344086</v>
      </c>
    </row>
    <row r="449" spans="1:4" x14ac:dyDescent="0.2">
      <c r="A449" s="7" t="s">
        <v>462</v>
      </c>
      <c r="B449" s="8">
        <v>3.64</v>
      </c>
      <c r="C449" s="8">
        <v>5.66</v>
      </c>
      <c r="D449" s="8">
        <f t="shared" si="6"/>
        <v>1.554945054945055</v>
      </c>
    </row>
    <row r="450" spans="1:4" x14ac:dyDescent="0.2">
      <c r="A450" s="7" t="s">
        <v>463</v>
      </c>
      <c r="B450" s="8">
        <v>3.7</v>
      </c>
      <c r="C450" s="8">
        <v>5.52</v>
      </c>
      <c r="D450" s="8">
        <f t="shared" si="6"/>
        <v>1.4918918918918918</v>
      </c>
    </row>
    <row r="451" spans="1:4" x14ac:dyDescent="0.2">
      <c r="A451" s="7" t="s">
        <v>464</v>
      </c>
      <c r="B451" s="8">
        <v>3.76</v>
      </c>
      <c r="C451" s="8">
        <v>5.3</v>
      </c>
      <c r="D451" s="8">
        <f t="shared" si="6"/>
        <v>1.4095744680851063</v>
      </c>
    </row>
    <row r="452" spans="1:4" x14ac:dyDescent="0.2">
      <c r="A452" s="7" t="s">
        <v>465</v>
      </c>
      <c r="B452" s="8">
        <v>3.62</v>
      </c>
      <c r="C452" s="8">
        <v>4.8600000000000003</v>
      </c>
      <c r="D452" s="8">
        <f t="shared" si="6"/>
        <v>1.3425414364640884</v>
      </c>
    </row>
    <row r="453" spans="1:4" x14ac:dyDescent="0.2">
      <c r="A453" s="7" t="s">
        <v>466</v>
      </c>
      <c r="B453" s="8">
        <v>3.47</v>
      </c>
      <c r="C453" s="8">
        <v>4.82</v>
      </c>
      <c r="D453" s="8">
        <f t="shared" ref="D453:D459" si="7">C453/B453</f>
        <v>1.3890489913544668</v>
      </c>
    </row>
    <row r="454" spans="1:4" x14ac:dyDescent="0.2">
      <c r="A454" s="7" t="s">
        <v>467</v>
      </c>
      <c r="B454" s="8">
        <v>3.17</v>
      </c>
      <c r="C454" s="8">
        <v>5.04</v>
      </c>
      <c r="D454" s="8">
        <f t="shared" si="7"/>
        <v>1.5899053627760253</v>
      </c>
    </row>
    <row r="455" spans="1:4" x14ac:dyDescent="0.2">
      <c r="A455" s="7" t="s">
        <v>468</v>
      </c>
      <c r="B455" s="8">
        <v>3.19</v>
      </c>
      <c r="C455" s="8">
        <v>5.31</v>
      </c>
      <c r="D455" s="8">
        <f t="shared" si="7"/>
        <v>1.6645768025078369</v>
      </c>
    </row>
    <row r="456" spans="1:4" x14ac:dyDescent="0.2">
      <c r="A456" s="7" t="s">
        <v>469</v>
      </c>
      <c r="B456" s="8">
        <v>3.32</v>
      </c>
      <c r="C456" s="8">
        <v>6.09</v>
      </c>
      <c r="D456" s="8">
        <f t="shared" si="7"/>
        <v>1.8343373493975903</v>
      </c>
    </row>
    <row r="457" spans="1:4" x14ac:dyDescent="0.2">
      <c r="A457" s="7" t="s">
        <v>470</v>
      </c>
      <c r="B457" s="8">
        <v>3.46</v>
      </c>
      <c r="C457" s="8">
        <v>5.77</v>
      </c>
      <c r="D457" s="8">
        <f t="shared" si="7"/>
        <v>1.6676300578034682</v>
      </c>
    </row>
    <row r="458" spans="1:4" x14ac:dyDescent="0.2">
      <c r="A458" s="7" t="s">
        <v>471</v>
      </c>
      <c r="B458" s="8">
        <v>3.47</v>
      </c>
      <c r="C458" s="8">
        <v>6.24</v>
      </c>
      <c r="D458" s="8">
        <f t="shared" si="7"/>
        <v>1.7982708933717579</v>
      </c>
    </row>
    <row r="459" spans="1:4" x14ac:dyDescent="0.2">
      <c r="A459" s="7" t="s">
        <v>472</v>
      </c>
      <c r="B459" s="8">
        <v>3.63</v>
      </c>
      <c r="C459" s="8">
        <v>6.17</v>
      </c>
      <c r="D459" s="8">
        <f t="shared" si="7"/>
        <v>1.6997245179063361</v>
      </c>
    </row>
  </sheetData>
  <mergeCells count="2">
    <mergeCell ref="A1:G1"/>
    <mergeCell ref="A2:G2"/>
  </mergeCells>
  <phoneticPr fontId="6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459"/>
  <sheetViews>
    <sheetView topLeftCell="A4" workbookViewId="0">
      <selection activeCell="P105" sqref="P105"/>
    </sheetView>
  </sheetViews>
  <sheetFormatPr defaultColWidth="9.140625" defaultRowHeight="12.75" x14ac:dyDescent="0.2"/>
  <cols>
    <col min="1" max="3" width="9.140625" style="7" customWidth="1"/>
    <col min="4" max="4" width="11.85546875" style="7" customWidth="1"/>
    <col min="5" max="5" width="12.85546875" style="7" customWidth="1"/>
    <col min="6" max="16384" width="9.140625" style="7"/>
  </cols>
  <sheetData>
    <row r="1" spans="1:9" ht="41.25" customHeight="1" x14ac:dyDescent="0.2">
      <c r="A1" s="65" t="s">
        <v>515</v>
      </c>
      <c r="B1" s="66"/>
      <c r="C1" s="66"/>
      <c r="D1" s="66"/>
      <c r="E1" s="66"/>
      <c r="F1" s="66"/>
      <c r="G1" s="66"/>
    </row>
    <row r="2" spans="1:9" ht="41.25" customHeight="1" x14ac:dyDescent="0.2">
      <c r="A2" s="67" t="s">
        <v>519</v>
      </c>
      <c r="B2" s="68"/>
      <c r="C2" s="68"/>
      <c r="D2" s="68"/>
      <c r="E2" s="68"/>
      <c r="F2" s="68"/>
      <c r="G2" s="68"/>
    </row>
    <row r="4" spans="1:9" s="35" customFormat="1" ht="25.5" x14ac:dyDescent="0.2">
      <c r="A4" s="29" t="s">
        <v>3</v>
      </c>
      <c r="B4" s="29" t="s">
        <v>520</v>
      </c>
      <c r="C4" s="29" t="s">
        <v>521</v>
      </c>
      <c r="D4" s="29" t="s">
        <v>514</v>
      </c>
      <c r="H4" s="36"/>
      <c r="I4" s="36"/>
    </row>
    <row r="5" spans="1:9" hidden="1" x14ac:dyDescent="0.2">
      <c r="A5" s="7" t="s">
        <v>18</v>
      </c>
      <c r="B5" s="8">
        <v>95.0625</v>
      </c>
      <c r="C5" s="8">
        <v>81.8125</v>
      </c>
      <c r="D5" s="8">
        <f t="shared" ref="D5:D68" si="0">C5/B5</f>
        <v>0.8606180144641683</v>
      </c>
      <c r="E5" s="7" t="e">
        <f ca="1">getformula(D5)</f>
        <v>#NAME?</v>
      </c>
    </row>
    <row r="6" spans="1:9" hidden="1" x14ac:dyDescent="0.2">
      <c r="A6" s="7" t="s">
        <v>19</v>
      </c>
      <c r="B6" s="8">
        <v>80.25</v>
      </c>
      <c r="C6" s="8">
        <v>83.0625</v>
      </c>
      <c r="D6" s="8">
        <f t="shared" si="0"/>
        <v>1.0350467289719627</v>
      </c>
    </row>
    <row r="7" spans="1:9" hidden="1" x14ac:dyDescent="0.2">
      <c r="A7" s="7" t="s">
        <v>20</v>
      </c>
      <c r="B7" s="8">
        <v>63.125</v>
      </c>
      <c r="C7" s="8">
        <v>69.5625</v>
      </c>
      <c r="D7" s="8">
        <f t="shared" si="0"/>
        <v>1.1019801980198021</v>
      </c>
    </row>
    <row r="8" spans="1:9" hidden="1" x14ac:dyDescent="0.2">
      <c r="A8" s="7" t="s">
        <v>21</v>
      </c>
      <c r="B8" s="8">
        <v>66.875</v>
      </c>
      <c r="C8" s="8">
        <v>72.25</v>
      </c>
      <c r="D8" s="8">
        <f t="shared" si="0"/>
        <v>1.080373831775701</v>
      </c>
    </row>
    <row r="9" spans="1:9" hidden="1" x14ac:dyDescent="0.2">
      <c r="A9" s="7" t="s">
        <v>22</v>
      </c>
      <c r="B9" s="8">
        <v>64.75</v>
      </c>
      <c r="C9" s="8">
        <v>70.4375</v>
      </c>
      <c r="D9" s="8">
        <f t="shared" si="0"/>
        <v>1.0878378378378379</v>
      </c>
    </row>
    <row r="10" spans="1:9" hidden="1" x14ac:dyDescent="0.2">
      <c r="A10" s="7" t="s">
        <v>23</v>
      </c>
      <c r="B10" s="8">
        <v>69.375</v>
      </c>
      <c r="C10" s="8">
        <v>68.0625</v>
      </c>
      <c r="D10" s="8">
        <f t="shared" si="0"/>
        <v>0.98108108108108105</v>
      </c>
    </row>
    <row r="11" spans="1:9" hidden="1" x14ac:dyDescent="0.2">
      <c r="A11" s="7" t="s">
        <v>24</v>
      </c>
      <c r="B11" s="8">
        <v>70</v>
      </c>
      <c r="C11" s="8">
        <v>68.9375</v>
      </c>
      <c r="D11" s="8">
        <f t="shared" si="0"/>
        <v>0.98482142857142863</v>
      </c>
    </row>
    <row r="12" spans="1:9" hidden="1" x14ac:dyDescent="0.2">
      <c r="A12" s="7" t="s">
        <v>25</v>
      </c>
      <c r="B12" s="8">
        <v>64.3125</v>
      </c>
      <c r="C12" s="8">
        <v>64.3125</v>
      </c>
      <c r="D12" s="8">
        <f t="shared" si="0"/>
        <v>1</v>
      </c>
    </row>
    <row r="13" spans="1:9" hidden="1" x14ac:dyDescent="0.2">
      <c r="A13" s="7" t="s">
        <v>26</v>
      </c>
      <c r="B13" s="8">
        <v>57.75</v>
      </c>
      <c r="C13" s="8">
        <v>54.8125</v>
      </c>
      <c r="D13" s="8">
        <f t="shared" si="0"/>
        <v>0.94913419913419916</v>
      </c>
    </row>
    <row r="14" spans="1:9" hidden="1" x14ac:dyDescent="0.2">
      <c r="A14" s="7" t="s">
        <v>27</v>
      </c>
      <c r="B14" s="8">
        <v>55.75</v>
      </c>
      <c r="C14" s="8">
        <v>61.0625</v>
      </c>
      <c r="D14" s="8">
        <f t="shared" si="0"/>
        <v>1.0952914798206279</v>
      </c>
    </row>
    <row r="15" spans="1:9" hidden="1" x14ac:dyDescent="0.2">
      <c r="A15" s="7" t="s">
        <v>28</v>
      </c>
      <c r="B15" s="8">
        <v>55.5625</v>
      </c>
      <c r="C15" s="8">
        <v>64.5</v>
      </c>
      <c r="D15" s="8">
        <f t="shared" si="0"/>
        <v>1.1608548931383578</v>
      </c>
    </row>
    <row r="16" spans="1:9" hidden="1" x14ac:dyDescent="0.2">
      <c r="A16" s="7" t="s">
        <v>29</v>
      </c>
      <c r="B16" s="8">
        <v>55.25</v>
      </c>
      <c r="C16" s="8">
        <v>68</v>
      </c>
      <c r="D16" s="8">
        <f t="shared" si="0"/>
        <v>1.2307692307692308</v>
      </c>
    </row>
    <row r="17" spans="1:7" hidden="1" x14ac:dyDescent="0.2">
      <c r="A17" s="7" t="s">
        <v>30</v>
      </c>
      <c r="B17" s="8">
        <v>55.25</v>
      </c>
      <c r="C17" s="8">
        <v>68.5625</v>
      </c>
      <c r="D17" s="8">
        <f t="shared" si="0"/>
        <v>1.2409502262443439</v>
      </c>
    </row>
    <row r="18" spans="1:7" hidden="1" x14ac:dyDescent="0.2">
      <c r="A18" s="7" t="s">
        <v>31</v>
      </c>
      <c r="B18" s="8">
        <v>48.375</v>
      </c>
      <c r="C18" s="8">
        <v>64.109399999999994</v>
      </c>
      <c r="D18" s="8">
        <f t="shared" si="0"/>
        <v>1.325258914728682</v>
      </c>
    </row>
    <row r="19" spans="1:7" hidden="1" x14ac:dyDescent="0.2">
      <c r="A19" s="7" t="s">
        <v>32</v>
      </c>
      <c r="B19" s="8">
        <v>51.5625</v>
      </c>
      <c r="C19" s="8">
        <v>63.875</v>
      </c>
      <c r="D19" s="8">
        <f t="shared" si="0"/>
        <v>1.2387878787878788</v>
      </c>
    </row>
    <row r="20" spans="1:7" hidden="1" x14ac:dyDescent="0.2">
      <c r="A20" s="7" t="s">
        <v>33</v>
      </c>
      <c r="B20" s="8">
        <v>58.1875</v>
      </c>
      <c r="C20" s="8">
        <v>69.6875</v>
      </c>
      <c r="D20" s="8">
        <f t="shared" si="0"/>
        <v>1.1976369495166488</v>
      </c>
    </row>
    <row r="21" spans="1:7" hidden="1" x14ac:dyDescent="0.2">
      <c r="A21" s="7" t="s">
        <v>34</v>
      </c>
      <c r="B21" s="8">
        <v>57</v>
      </c>
      <c r="C21" s="8">
        <v>67</v>
      </c>
      <c r="D21" s="8">
        <f t="shared" si="0"/>
        <v>1.1754385964912282</v>
      </c>
    </row>
    <row r="22" spans="1:7" hidden="1" x14ac:dyDescent="0.2">
      <c r="A22" s="7" t="s">
        <v>35</v>
      </c>
      <c r="B22" s="8">
        <v>55.375</v>
      </c>
      <c r="C22" s="8">
        <v>67.1875</v>
      </c>
      <c r="D22" s="8">
        <f t="shared" si="0"/>
        <v>1.2133182844243793</v>
      </c>
    </row>
    <row r="23" spans="1:7" hidden="1" x14ac:dyDescent="0.2">
      <c r="A23" s="7" t="s">
        <v>36</v>
      </c>
      <c r="B23" s="8">
        <v>54.8125</v>
      </c>
      <c r="C23" s="8">
        <v>67.625</v>
      </c>
      <c r="D23" s="8">
        <f t="shared" si="0"/>
        <v>1.2337514253135691</v>
      </c>
    </row>
    <row r="24" spans="1:7" hidden="1" x14ac:dyDescent="0.2">
      <c r="A24" s="7" t="s">
        <v>37</v>
      </c>
      <c r="B24" s="8">
        <v>49.6875</v>
      </c>
      <c r="C24" s="8">
        <v>63.1875</v>
      </c>
      <c r="D24" s="8">
        <f t="shared" si="0"/>
        <v>1.2716981132075471</v>
      </c>
    </row>
    <row r="25" spans="1:7" hidden="1" x14ac:dyDescent="0.2">
      <c r="A25" s="7" t="s">
        <v>38</v>
      </c>
      <c r="B25" s="8">
        <v>46.5</v>
      </c>
      <c r="C25" s="8">
        <v>58.8125</v>
      </c>
      <c r="D25" s="8">
        <f t="shared" si="0"/>
        <v>1.2647849462365592</v>
      </c>
    </row>
    <row r="26" spans="1:7" hidden="1" x14ac:dyDescent="0.2">
      <c r="A26" s="7" t="s">
        <v>39</v>
      </c>
      <c r="B26" s="8">
        <v>44.875</v>
      </c>
      <c r="C26" s="8">
        <v>55.625</v>
      </c>
      <c r="D26" s="8">
        <f t="shared" si="0"/>
        <v>1.2395543175487465</v>
      </c>
    </row>
    <row r="27" spans="1:7" hidden="1" x14ac:dyDescent="0.2">
      <c r="A27" s="7" t="s">
        <v>40</v>
      </c>
      <c r="B27" s="8">
        <v>40.3125</v>
      </c>
      <c r="C27" s="8">
        <v>49.75</v>
      </c>
      <c r="D27" s="8">
        <f t="shared" si="0"/>
        <v>1.2341085271317829</v>
      </c>
    </row>
    <row r="28" spans="1:7" hidden="1" x14ac:dyDescent="0.2">
      <c r="A28" s="7" t="s">
        <v>41</v>
      </c>
      <c r="B28" s="8">
        <v>38.25</v>
      </c>
      <c r="C28" s="8">
        <v>44.5625</v>
      </c>
      <c r="D28" s="8">
        <f t="shared" si="0"/>
        <v>1.1650326797385622</v>
      </c>
    </row>
    <row r="29" spans="1:7" hidden="1" x14ac:dyDescent="0.2">
      <c r="A29" s="7" t="s">
        <v>42</v>
      </c>
      <c r="B29" s="8">
        <v>40.25</v>
      </c>
      <c r="C29" s="8">
        <v>46.625</v>
      </c>
      <c r="D29" s="8">
        <f t="shared" si="0"/>
        <v>1.1583850931677018</v>
      </c>
    </row>
    <row r="30" spans="1:7" hidden="1" x14ac:dyDescent="0.2">
      <c r="A30" s="7" t="s">
        <v>43</v>
      </c>
      <c r="B30" s="8">
        <v>39.5625</v>
      </c>
      <c r="C30" s="8">
        <v>44.5625</v>
      </c>
      <c r="D30" s="8">
        <f t="shared" si="0"/>
        <v>1.1263823064770933</v>
      </c>
      <c r="G30" s="34"/>
    </row>
    <row r="31" spans="1:7" hidden="1" x14ac:dyDescent="0.2">
      <c r="A31" s="7" t="s">
        <v>44</v>
      </c>
      <c r="B31" s="8">
        <v>40.375</v>
      </c>
      <c r="C31" s="8">
        <v>51</v>
      </c>
      <c r="D31" s="8">
        <f t="shared" si="0"/>
        <v>1.263157894736842</v>
      </c>
      <c r="G31" s="34"/>
    </row>
    <row r="32" spans="1:7" hidden="1" x14ac:dyDescent="0.2">
      <c r="A32" s="7" t="s">
        <v>45</v>
      </c>
      <c r="B32" s="8">
        <v>40.375</v>
      </c>
      <c r="C32" s="8">
        <v>52.9375</v>
      </c>
      <c r="D32" s="8">
        <f t="shared" si="0"/>
        <v>1.3111455108359134</v>
      </c>
    </row>
    <row r="33" spans="1:4" hidden="1" x14ac:dyDescent="0.2">
      <c r="A33" s="7" t="s">
        <v>46</v>
      </c>
      <c r="B33" s="8">
        <v>38.5</v>
      </c>
      <c r="C33" s="8">
        <v>50.25</v>
      </c>
      <c r="D33" s="8">
        <f t="shared" si="0"/>
        <v>1.3051948051948052</v>
      </c>
    </row>
    <row r="34" spans="1:4" hidden="1" x14ac:dyDescent="0.2">
      <c r="A34" s="7" t="s">
        <v>47</v>
      </c>
      <c r="B34" s="8">
        <v>33.3125</v>
      </c>
      <c r="C34" s="8">
        <v>44.3125</v>
      </c>
      <c r="D34" s="8">
        <f t="shared" si="0"/>
        <v>1.3302063789868668</v>
      </c>
    </row>
    <row r="35" spans="1:4" hidden="1" x14ac:dyDescent="0.2">
      <c r="A35" s="7" t="s">
        <v>48</v>
      </c>
      <c r="B35" s="8">
        <v>34.3125</v>
      </c>
      <c r="C35" s="8">
        <v>44.375</v>
      </c>
      <c r="D35" s="8">
        <f t="shared" si="0"/>
        <v>1.2932604735883424</v>
      </c>
    </row>
    <row r="36" spans="1:4" hidden="1" x14ac:dyDescent="0.2">
      <c r="A36" s="7" t="s">
        <v>49</v>
      </c>
      <c r="B36" s="8">
        <v>31.625</v>
      </c>
      <c r="C36" s="8">
        <v>40.0625</v>
      </c>
      <c r="D36" s="8">
        <f t="shared" si="0"/>
        <v>1.266798418972332</v>
      </c>
    </row>
    <row r="37" spans="1:4" hidden="1" x14ac:dyDescent="0.2">
      <c r="A37" s="7" t="s">
        <v>50</v>
      </c>
      <c r="B37" s="8">
        <v>28.3125</v>
      </c>
      <c r="C37" s="8">
        <v>39.0625</v>
      </c>
      <c r="D37" s="8">
        <f t="shared" si="0"/>
        <v>1.379690949227373</v>
      </c>
    </row>
    <row r="38" spans="1:4" hidden="1" x14ac:dyDescent="0.2">
      <c r="A38" s="7" t="s">
        <v>51</v>
      </c>
      <c r="B38" s="8">
        <v>31</v>
      </c>
      <c r="C38" s="8">
        <v>39.5</v>
      </c>
      <c r="D38" s="8">
        <f t="shared" si="0"/>
        <v>1.2741935483870968</v>
      </c>
    </row>
    <row r="39" spans="1:4" hidden="1" x14ac:dyDescent="0.2">
      <c r="A39" s="7" t="s">
        <v>52</v>
      </c>
      <c r="B39" s="8">
        <v>32.5625</v>
      </c>
      <c r="C39" s="8">
        <v>40.8125</v>
      </c>
      <c r="D39" s="8">
        <f t="shared" si="0"/>
        <v>1.2533589251439539</v>
      </c>
    </row>
    <row r="40" spans="1:4" hidden="1" x14ac:dyDescent="0.2">
      <c r="A40" s="7" t="s">
        <v>53</v>
      </c>
      <c r="B40" s="8">
        <v>30.0625</v>
      </c>
      <c r="C40" s="8">
        <v>39.4375</v>
      </c>
      <c r="D40" s="8">
        <f t="shared" si="0"/>
        <v>1.3118503118503118</v>
      </c>
    </row>
    <row r="41" spans="1:4" hidden="1" x14ac:dyDescent="0.2">
      <c r="A41" s="7" t="s">
        <v>54</v>
      </c>
      <c r="B41" s="8">
        <v>29.4375</v>
      </c>
      <c r="C41" s="8">
        <v>38.625</v>
      </c>
      <c r="D41" s="8">
        <f t="shared" si="0"/>
        <v>1.3121019108280254</v>
      </c>
    </row>
    <row r="42" spans="1:4" hidden="1" x14ac:dyDescent="0.2">
      <c r="A42" s="7" t="s">
        <v>55</v>
      </c>
      <c r="B42" s="8">
        <v>29.125</v>
      </c>
      <c r="C42" s="8">
        <v>39.1875</v>
      </c>
      <c r="D42" s="8">
        <f t="shared" si="0"/>
        <v>1.3454935622317596</v>
      </c>
    </row>
    <row r="43" spans="1:4" hidden="1" x14ac:dyDescent="0.2">
      <c r="A43" s="7" t="s">
        <v>56</v>
      </c>
      <c r="B43" s="8">
        <v>27.9375</v>
      </c>
      <c r="C43" s="8">
        <v>38.75</v>
      </c>
      <c r="D43" s="8">
        <f t="shared" si="0"/>
        <v>1.3870246085011186</v>
      </c>
    </row>
    <row r="44" spans="1:4" hidden="1" x14ac:dyDescent="0.2">
      <c r="A44" s="7" t="s">
        <v>57</v>
      </c>
      <c r="B44" s="8">
        <v>27.0625</v>
      </c>
      <c r="C44" s="8">
        <v>38.875</v>
      </c>
      <c r="D44" s="8">
        <f t="shared" si="0"/>
        <v>1.4364896073903002</v>
      </c>
    </row>
    <row r="45" spans="1:4" hidden="1" x14ac:dyDescent="0.2">
      <c r="A45" s="7" t="s">
        <v>58</v>
      </c>
      <c r="B45" s="8">
        <v>27.25</v>
      </c>
      <c r="C45" s="8">
        <v>39.4375</v>
      </c>
      <c r="D45" s="8">
        <f t="shared" si="0"/>
        <v>1.4472477064220184</v>
      </c>
    </row>
    <row r="46" spans="1:4" hidden="1" x14ac:dyDescent="0.2">
      <c r="A46" s="7" t="s">
        <v>59</v>
      </c>
      <c r="B46" s="8">
        <v>29.75</v>
      </c>
      <c r="C46" s="8">
        <v>43.625</v>
      </c>
      <c r="D46" s="8">
        <f t="shared" si="0"/>
        <v>1.4663865546218486</v>
      </c>
    </row>
    <row r="47" spans="1:4" hidden="1" x14ac:dyDescent="0.2">
      <c r="A47" s="7" t="s">
        <v>60</v>
      </c>
      <c r="B47" s="8">
        <v>28.75</v>
      </c>
      <c r="C47" s="8">
        <v>42.25</v>
      </c>
      <c r="D47" s="8">
        <f t="shared" si="0"/>
        <v>1.4695652173913043</v>
      </c>
    </row>
    <row r="48" spans="1:4" hidden="1" x14ac:dyDescent="0.2">
      <c r="A48" s="7" t="s">
        <v>61</v>
      </c>
      <c r="B48" s="8">
        <v>27.75</v>
      </c>
      <c r="C48" s="8">
        <v>39.9375</v>
      </c>
      <c r="D48" s="8">
        <f t="shared" si="0"/>
        <v>1.4391891891891893</v>
      </c>
    </row>
    <row r="49" spans="1:4" hidden="1" x14ac:dyDescent="0.2">
      <c r="A49" s="7" t="s">
        <v>62</v>
      </c>
      <c r="B49" s="8">
        <v>30.25</v>
      </c>
      <c r="C49" s="8">
        <v>42.0625</v>
      </c>
      <c r="D49" s="8">
        <f t="shared" si="0"/>
        <v>1.390495867768595</v>
      </c>
    </row>
    <row r="50" spans="1:4" hidden="1" x14ac:dyDescent="0.2">
      <c r="A50" s="7" t="s">
        <v>63</v>
      </c>
      <c r="B50" s="8">
        <v>31.1875</v>
      </c>
      <c r="C50" s="8">
        <v>43.125</v>
      </c>
      <c r="D50" s="8">
        <f t="shared" si="0"/>
        <v>1.3827655310621243</v>
      </c>
    </row>
    <row r="51" spans="1:4" hidden="1" x14ac:dyDescent="0.2">
      <c r="A51" s="7" t="s">
        <v>64</v>
      </c>
      <c r="B51" s="8">
        <v>32.25</v>
      </c>
      <c r="C51" s="8">
        <v>43.6875</v>
      </c>
      <c r="D51" s="8">
        <f t="shared" si="0"/>
        <v>1.3546511627906976</v>
      </c>
    </row>
    <row r="52" spans="1:4" hidden="1" x14ac:dyDescent="0.2">
      <c r="A52" s="7" t="s">
        <v>65</v>
      </c>
      <c r="B52" s="8">
        <v>29.125</v>
      </c>
      <c r="C52" s="8">
        <v>48.25</v>
      </c>
      <c r="D52" s="8">
        <f t="shared" si="0"/>
        <v>1.6566523605150214</v>
      </c>
    </row>
    <row r="53" spans="1:4" hidden="1" x14ac:dyDescent="0.2">
      <c r="A53" s="7" t="s">
        <v>66</v>
      </c>
      <c r="B53" s="8">
        <v>26.125</v>
      </c>
      <c r="C53" s="8">
        <v>42.625</v>
      </c>
      <c r="D53" s="8">
        <f t="shared" si="0"/>
        <v>1.631578947368421</v>
      </c>
    </row>
    <row r="54" spans="1:4" hidden="1" x14ac:dyDescent="0.2">
      <c r="A54" s="7" t="s">
        <v>67</v>
      </c>
      <c r="B54" s="8">
        <v>25.3125</v>
      </c>
      <c r="C54" s="8">
        <v>42.6875</v>
      </c>
      <c r="D54" s="8">
        <f t="shared" si="0"/>
        <v>1.6864197530864198</v>
      </c>
    </row>
    <row r="55" spans="1:4" hidden="1" x14ac:dyDescent="0.2">
      <c r="A55" s="7" t="s">
        <v>68</v>
      </c>
      <c r="B55" s="8">
        <v>25.6875</v>
      </c>
      <c r="C55" s="8">
        <v>43</v>
      </c>
      <c r="D55" s="8">
        <f t="shared" si="0"/>
        <v>1.6739659367396593</v>
      </c>
    </row>
    <row r="56" spans="1:4" hidden="1" x14ac:dyDescent="0.2">
      <c r="A56" s="7" t="s">
        <v>69</v>
      </c>
      <c r="B56" s="8">
        <v>25.75</v>
      </c>
      <c r="C56" s="8">
        <v>43.1875</v>
      </c>
      <c r="D56" s="8">
        <f t="shared" si="0"/>
        <v>1.6771844660194175</v>
      </c>
    </row>
    <row r="57" spans="1:4" hidden="1" x14ac:dyDescent="0.2">
      <c r="A57" s="7" t="s">
        <v>70</v>
      </c>
      <c r="B57" s="8">
        <v>27.625</v>
      </c>
      <c r="C57" s="8">
        <v>46.25</v>
      </c>
      <c r="D57" s="8">
        <f t="shared" si="0"/>
        <v>1.6742081447963801</v>
      </c>
    </row>
    <row r="58" spans="1:4" hidden="1" x14ac:dyDescent="0.2">
      <c r="A58" s="7" t="s">
        <v>71</v>
      </c>
      <c r="B58" s="8">
        <v>26.6875</v>
      </c>
      <c r="C58" s="8">
        <v>45.5</v>
      </c>
      <c r="D58" s="8">
        <f t="shared" si="0"/>
        <v>1.7049180327868851</v>
      </c>
    </row>
    <row r="59" spans="1:4" hidden="1" x14ac:dyDescent="0.2">
      <c r="A59" s="7" t="s">
        <v>72</v>
      </c>
      <c r="B59" s="8">
        <v>25.375</v>
      </c>
      <c r="C59" s="8">
        <v>43.125</v>
      </c>
      <c r="D59" s="8">
        <f t="shared" si="0"/>
        <v>1.6995073891625616</v>
      </c>
    </row>
    <row r="60" spans="1:4" hidden="1" x14ac:dyDescent="0.2">
      <c r="A60" s="7" t="s">
        <v>73</v>
      </c>
      <c r="B60" s="8">
        <v>24.5</v>
      </c>
      <c r="C60" s="8">
        <v>42.4375</v>
      </c>
      <c r="D60" s="8">
        <f t="shared" si="0"/>
        <v>1.7321428571428572</v>
      </c>
    </row>
    <row r="61" spans="1:4" hidden="1" x14ac:dyDescent="0.2">
      <c r="A61" s="7" t="s">
        <v>74</v>
      </c>
      <c r="B61" s="8">
        <v>24</v>
      </c>
      <c r="C61" s="8">
        <v>41.875</v>
      </c>
      <c r="D61" s="8">
        <f t="shared" si="0"/>
        <v>1.7447916666666667</v>
      </c>
    </row>
    <row r="62" spans="1:4" hidden="1" x14ac:dyDescent="0.2">
      <c r="A62" s="7" t="s">
        <v>75</v>
      </c>
      <c r="B62" s="8">
        <v>22.3125</v>
      </c>
      <c r="C62" s="8">
        <v>39</v>
      </c>
      <c r="D62" s="8">
        <f t="shared" si="0"/>
        <v>1.7478991596638656</v>
      </c>
    </row>
    <row r="63" spans="1:4" hidden="1" x14ac:dyDescent="0.2">
      <c r="A63" s="7" t="s">
        <v>76</v>
      </c>
      <c r="B63" s="8">
        <v>21.6875</v>
      </c>
      <c r="C63" s="8">
        <v>39.3125</v>
      </c>
      <c r="D63" s="8">
        <f t="shared" si="0"/>
        <v>1.8126801152737753</v>
      </c>
    </row>
    <row r="64" spans="1:4" hidden="1" x14ac:dyDescent="0.2">
      <c r="A64" s="7" t="s">
        <v>77</v>
      </c>
      <c r="B64" s="8">
        <v>20.8125</v>
      </c>
      <c r="C64" s="8">
        <v>37.125</v>
      </c>
      <c r="D64" s="8">
        <f t="shared" si="0"/>
        <v>1.7837837837837838</v>
      </c>
    </row>
    <row r="65" spans="1:4" hidden="1" x14ac:dyDescent="0.2">
      <c r="A65" s="7" t="s">
        <v>78</v>
      </c>
      <c r="B65" s="8">
        <v>21.375</v>
      </c>
      <c r="C65" s="8">
        <v>38.875</v>
      </c>
      <c r="D65" s="8">
        <f t="shared" si="0"/>
        <v>1.8187134502923976</v>
      </c>
    </row>
    <row r="66" spans="1:4" hidden="1" x14ac:dyDescent="0.2">
      <c r="A66" s="7" t="s">
        <v>79</v>
      </c>
      <c r="B66" s="8">
        <v>24</v>
      </c>
      <c r="C66" s="8">
        <v>42.4375</v>
      </c>
      <c r="D66" s="8">
        <f t="shared" si="0"/>
        <v>1.7682291666666667</v>
      </c>
    </row>
    <row r="67" spans="1:4" hidden="1" x14ac:dyDescent="0.2">
      <c r="A67" s="7" t="s">
        <v>80</v>
      </c>
      <c r="B67" s="8">
        <v>23</v>
      </c>
      <c r="C67" s="8">
        <v>41.8125</v>
      </c>
      <c r="D67" s="8">
        <f t="shared" si="0"/>
        <v>1.8179347826086956</v>
      </c>
    </row>
    <row r="68" spans="1:4" hidden="1" x14ac:dyDescent="0.2">
      <c r="A68" s="7" t="s">
        <v>81</v>
      </c>
      <c r="B68" s="8">
        <v>25.25</v>
      </c>
      <c r="C68" s="8">
        <v>45.6875</v>
      </c>
      <c r="D68" s="8">
        <f t="shared" si="0"/>
        <v>1.8094059405940595</v>
      </c>
    </row>
    <row r="69" spans="1:4" hidden="1" x14ac:dyDescent="0.2">
      <c r="A69" s="7" t="s">
        <v>82</v>
      </c>
      <c r="B69" s="8">
        <v>26.5625</v>
      </c>
      <c r="C69" s="8">
        <v>47.125</v>
      </c>
      <c r="D69" s="8">
        <f t="shared" ref="D69:D132" si="1">C69/B69</f>
        <v>1.7741176470588236</v>
      </c>
    </row>
    <row r="70" spans="1:4" hidden="1" x14ac:dyDescent="0.2">
      <c r="A70" s="7" t="s">
        <v>83</v>
      </c>
      <c r="B70" s="8">
        <v>26.5625</v>
      </c>
      <c r="C70" s="8">
        <v>47.3125</v>
      </c>
      <c r="D70" s="8">
        <f t="shared" si="1"/>
        <v>1.7811764705882354</v>
      </c>
    </row>
    <row r="71" spans="1:4" hidden="1" x14ac:dyDescent="0.2">
      <c r="A71" s="7" t="s">
        <v>84</v>
      </c>
      <c r="B71" s="8">
        <v>25.6875</v>
      </c>
      <c r="C71" s="8">
        <v>46.5625</v>
      </c>
      <c r="D71" s="8">
        <f t="shared" si="1"/>
        <v>1.8126520681265206</v>
      </c>
    </row>
    <row r="72" spans="1:4" hidden="1" x14ac:dyDescent="0.2">
      <c r="A72" s="7" t="s">
        <v>85</v>
      </c>
      <c r="B72" s="8">
        <v>25.5</v>
      </c>
      <c r="C72" s="8">
        <v>47.375</v>
      </c>
      <c r="D72" s="8">
        <f t="shared" si="1"/>
        <v>1.857843137254902</v>
      </c>
    </row>
    <row r="73" spans="1:4" hidden="1" x14ac:dyDescent="0.2">
      <c r="A73" s="7" t="s">
        <v>86</v>
      </c>
      <c r="B73" s="8">
        <v>27.25</v>
      </c>
      <c r="C73" s="8">
        <v>49.0625</v>
      </c>
      <c r="D73" s="8">
        <f t="shared" si="1"/>
        <v>1.8004587155963303</v>
      </c>
    </row>
    <row r="74" spans="1:4" hidden="1" x14ac:dyDescent="0.2">
      <c r="A74" s="7" t="s">
        <v>87</v>
      </c>
      <c r="B74" s="8">
        <v>29.5</v>
      </c>
      <c r="C74" s="8">
        <v>51.25</v>
      </c>
      <c r="D74" s="8">
        <f t="shared" si="1"/>
        <v>1.7372881355932204</v>
      </c>
    </row>
    <row r="75" spans="1:4" hidden="1" x14ac:dyDescent="0.2">
      <c r="A75" s="7" t="s">
        <v>88</v>
      </c>
      <c r="B75" s="8">
        <v>28.0625</v>
      </c>
      <c r="C75" s="8">
        <v>49.3125</v>
      </c>
      <c r="D75" s="8">
        <f t="shared" si="1"/>
        <v>1.757238307349666</v>
      </c>
    </row>
    <row r="76" spans="1:4" hidden="1" x14ac:dyDescent="0.2">
      <c r="A76" s="7" t="s">
        <v>89</v>
      </c>
      <c r="B76" s="8">
        <v>26.6875</v>
      </c>
      <c r="C76" s="8">
        <v>49.1875</v>
      </c>
      <c r="D76" s="8">
        <f t="shared" si="1"/>
        <v>1.8430913348946136</v>
      </c>
    </row>
    <row r="77" spans="1:4" hidden="1" x14ac:dyDescent="0.2">
      <c r="A77" s="7" t="s">
        <v>90</v>
      </c>
      <c r="B77" s="8">
        <v>26.4375</v>
      </c>
      <c r="C77" s="8">
        <v>49.25</v>
      </c>
      <c r="D77" s="8">
        <f t="shared" si="1"/>
        <v>1.8628841607565012</v>
      </c>
    </row>
    <row r="78" spans="1:4" hidden="1" x14ac:dyDescent="0.2">
      <c r="A78" s="7" t="s">
        <v>91</v>
      </c>
      <c r="B78" s="8">
        <v>26.375</v>
      </c>
      <c r="C78" s="8">
        <v>49.6875</v>
      </c>
      <c r="D78" s="8">
        <f t="shared" si="1"/>
        <v>1.8838862559241707</v>
      </c>
    </row>
    <row r="79" spans="1:4" hidden="1" x14ac:dyDescent="0.2">
      <c r="A79" s="7" t="s">
        <v>92</v>
      </c>
      <c r="B79" s="8">
        <v>25.875</v>
      </c>
      <c r="C79" s="8">
        <v>48.875</v>
      </c>
      <c r="D79" s="8">
        <f t="shared" si="1"/>
        <v>1.8888888888888888</v>
      </c>
    </row>
    <row r="80" spans="1:4" hidden="1" x14ac:dyDescent="0.2">
      <c r="A80" s="7" t="s">
        <v>93</v>
      </c>
      <c r="B80" s="8">
        <v>25.4375</v>
      </c>
      <c r="C80" s="8">
        <v>48.125</v>
      </c>
      <c r="D80" s="8">
        <f t="shared" si="1"/>
        <v>1.8918918918918919</v>
      </c>
    </row>
    <row r="81" spans="1:4" hidden="1" x14ac:dyDescent="0.2">
      <c r="A81" s="7" t="s">
        <v>94</v>
      </c>
      <c r="B81" s="8">
        <v>27.125</v>
      </c>
      <c r="C81" s="8">
        <v>50.1875</v>
      </c>
      <c r="D81" s="8">
        <f t="shared" si="1"/>
        <v>1.8502304147465438</v>
      </c>
    </row>
    <row r="82" spans="1:4" hidden="1" x14ac:dyDescent="0.2">
      <c r="A82" s="7" t="s">
        <v>95</v>
      </c>
      <c r="B82" s="8">
        <v>27.75</v>
      </c>
      <c r="C82" s="8">
        <v>51.625</v>
      </c>
      <c r="D82" s="8">
        <f t="shared" si="1"/>
        <v>1.8603603603603605</v>
      </c>
    </row>
    <row r="83" spans="1:4" hidden="1" x14ac:dyDescent="0.2">
      <c r="A83" s="7" t="s">
        <v>96</v>
      </c>
      <c r="B83" s="8">
        <v>28.6875</v>
      </c>
      <c r="C83" s="8">
        <v>52</v>
      </c>
      <c r="D83" s="8">
        <f t="shared" si="1"/>
        <v>1.812636165577342</v>
      </c>
    </row>
    <row r="84" spans="1:4" hidden="1" x14ac:dyDescent="0.2">
      <c r="A84" s="7" t="s">
        <v>97</v>
      </c>
      <c r="B84" s="8">
        <v>26.3125</v>
      </c>
      <c r="C84" s="8">
        <v>48.375</v>
      </c>
      <c r="D84" s="8">
        <f t="shared" si="1"/>
        <v>1.8384798099762469</v>
      </c>
    </row>
    <row r="85" spans="1:4" hidden="1" x14ac:dyDescent="0.2">
      <c r="A85" s="7" t="s">
        <v>98</v>
      </c>
      <c r="B85" s="8">
        <v>28.25</v>
      </c>
      <c r="C85" s="8">
        <v>50.375</v>
      </c>
      <c r="D85" s="8">
        <f t="shared" si="1"/>
        <v>1.7831858407079646</v>
      </c>
    </row>
    <row r="86" spans="1:4" hidden="1" x14ac:dyDescent="0.2">
      <c r="A86" s="7" t="s">
        <v>99</v>
      </c>
      <c r="B86" s="8">
        <v>26.875</v>
      </c>
      <c r="C86" s="8">
        <v>48.6875</v>
      </c>
      <c r="D86" s="8">
        <f t="shared" si="1"/>
        <v>1.8116279069767443</v>
      </c>
    </row>
    <row r="87" spans="1:4" hidden="1" x14ac:dyDescent="0.2">
      <c r="A87" s="7" t="s">
        <v>100</v>
      </c>
      <c r="B87" s="8">
        <v>26.375</v>
      </c>
      <c r="C87" s="8">
        <v>48.125</v>
      </c>
      <c r="D87" s="8">
        <f t="shared" si="1"/>
        <v>1.8246445497630333</v>
      </c>
    </row>
    <row r="88" spans="1:4" hidden="1" x14ac:dyDescent="0.2">
      <c r="A88" s="7" t="s">
        <v>101</v>
      </c>
      <c r="B88" s="8">
        <v>29.6875</v>
      </c>
      <c r="C88" s="8">
        <v>52.5625</v>
      </c>
      <c r="D88" s="8">
        <f t="shared" si="1"/>
        <v>1.7705263157894737</v>
      </c>
    </row>
    <row r="89" spans="1:4" hidden="1" x14ac:dyDescent="0.2">
      <c r="A89" s="7" t="s">
        <v>102</v>
      </c>
      <c r="B89" s="8">
        <v>33.375</v>
      </c>
      <c r="C89" s="8">
        <v>57.625</v>
      </c>
      <c r="D89" s="8">
        <f t="shared" si="1"/>
        <v>1.7265917602996255</v>
      </c>
    </row>
    <row r="90" spans="1:4" hidden="1" x14ac:dyDescent="0.2">
      <c r="A90" s="7" t="s">
        <v>103</v>
      </c>
      <c r="B90" s="8">
        <v>31.9375</v>
      </c>
      <c r="C90" s="8">
        <v>55.9375</v>
      </c>
      <c r="D90" s="8">
        <f t="shared" si="1"/>
        <v>1.7514677103718199</v>
      </c>
    </row>
    <row r="91" spans="1:4" hidden="1" x14ac:dyDescent="0.2">
      <c r="A91" s="7" t="s">
        <v>104</v>
      </c>
      <c r="B91" s="8">
        <v>32.4375</v>
      </c>
      <c r="C91" s="8">
        <v>57.5625</v>
      </c>
      <c r="D91" s="8">
        <f t="shared" si="1"/>
        <v>1.7745664739884393</v>
      </c>
    </row>
    <row r="92" spans="1:4" hidden="1" x14ac:dyDescent="0.2">
      <c r="A92" s="7" t="s">
        <v>105</v>
      </c>
      <c r="B92" s="8">
        <v>31.3125</v>
      </c>
      <c r="C92" s="8">
        <v>57.1875</v>
      </c>
      <c r="D92" s="8">
        <f t="shared" si="1"/>
        <v>1.8263473053892216</v>
      </c>
    </row>
    <row r="93" spans="1:4" hidden="1" x14ac:dyDescent="0.2">
      <c r="A93" s="7" t="s">
        <v>106</v>
      </c>
      <c r="B93" s="8">
        <v>31.0625</v>
      </c>
      <c r="C93" s="8">
        <v>56.8125</v>
      </c>
      <c r="D93" s="8">
        <f t="shared" si="1"/>
        <v>1.8289738430583502</v>
      </c>
    </row>
    <row r="94" spans="1:4" hidden="1" x14ac:dyDescent="0.2">
      <c r="A94" s="7" t="s">
        <v>107</v>
      </c>
      <c r="B94" s="8">
        <v>30.3125</v>
      </c>
      <c r="C94" s="8">
        <v>55.875</v>
      </c>
      <c r="D94" s="8">
        <f t="shared" si="1"/>
        <v>1.8432989690721648</v>
      </c>
    </row>
    <row r="95" spans="1:4" hidden="1" x14ac:dyDescent="0.2">
      <c r="A95" s="7" t="s">
        <v>108</v>
      </c>
      <c r="B95" s="8">
        <v>29.4375</v>
      </c>
      <c r="C95" s="8">
        <v>56.75</v>
      </c>
      <c r="D95" s="8">
        <f t="shared" si="1"/>
        <v>1.9278131634819533</v>
      </c>
    </row>
    <row r="96" spans="1:4" hidden="1" x14ac:dyDescent="0.2">
      <c r="A96" s="7" t="s">
        <v>109</v>
      </c>
      <c r="B96" s="8">
        <v>36.75</v>
      </c>
      <c r="C96" s="8">
        <v>64.875</v>
      </c>
      <c r="D96" s="8">
        <f t="shared" si="1"/>
        <v>1.7653061224489797</v>
      </c>
    </row>
    <row r="97" spans="1:5" hidden="1" x14ac:dyDescent="0.2">
      <c r="A97" s="7" t="s">
        <v>110</v>
      </c>
      <c r="B97" s="8">
        <v>36.5625</v>
      </c>
      <c r="C97" s="8">
        <v>64.3125</v>
      </c>
      <c r="D97" s="8">
        <f t="shared" si="1"/>
        <v>1.7589743589743589</v>
      </c>
    </row>
    <row r="98" spans="1:5" hidden="1" x14ac:dyDescent="0.2">
      <c r="A98" s="7" t="s">
        <v>111</v>
      </c>
      <c r="B98" s="8">
        <v>45.4375</v>
      </c>
      <c r="C98" s="8">
        <v>73.625</v>
      </c>
      <c r="D98" s="8">
        <f t="shared" si="1"/>
        <v>1.6203576341127923</v>
      </c>
    </row>
    <row r="99" spans="1:5" x14ac:dyDescent="0.2">
      <c r="A99" s="7" t="s">
        <v>112</v>
      </c>
      <c r="B99" s="8">
        <v>39.5</v>
      </c>
      <c r="C99" s="8">
        <v>66.8125</v>
      </c>
      <c r="D99" s="8">
        <f t="shared" si="1"/>
        <v>1.6914556962025316</v>
      </c>
    </row>
    <row r="100" spans="1:5" x14ac:dyDescent="0.2">
      <c r="A100" s="7" t="s">
        <v>113</v>
      </c>
      <c r="B100" s="8">
        <v>37.3125</v>
      </c>
      <c r="C100" s="8">
        <v>64.0625</v>
      </c>
      <c r="D100" s="8">
        <f t="shared" si="1"/>
        <v>1.7169179229480738</v>
      </c>
    </row>
    <row r="101" spans="1:5" x14ac:dyDescent="0.2">
      <c r="A101" s="7" t="s">
        <v>114</v>
      </c>
      <c r="B101" s="8">
        <v>34.875</v>
      </c>
      <c r="C101" s="8">
        <v>62.75</v>
      </c>
      <c r="D101" s="8">
        <f t="shared" si="1"/>
        <v>1.7992831541218639</v>
      </c>
    </row>
    <row r="102" spans="1:5" x14ac:dyDescent="0.2">
      <c r="A102" s="7" t="s">
        <v>115</v>
      </c>
      <c r="B102" s="8">
        <v>36.75</v>
      </c>
      <c r="C102" s="8">
        <v>66.625</v>
      </c>
      <c r="D102" s="8">
        <f t="shared" si="1"/>
        <v>1.8129251700680271</v>
      </c>
    </row>
    <row r="103" spans="1:5" x14ac:dyDescent="0.2">
      <c r="A103" s="7" t="s">
        <v>116</v>
      </c>
      <c r="B103" s="8">
        <v>38.3125</v>
      </c>
      <c r="C103" s="8">
        <v>68</v>
      </c>
      <c r="D103" s="8">
        <f t="shared" si="1"/>
        <v>1.7748776508972268</v>
      </c>
    </row>
    <row r="104" spans="1:5" x14ac:dyDescent="0.2">
      <c r="A104" s="7" t="s">
        <v>117</v>
      </c>
      <c r="B104" s="8">
        <v>36.625</v>
      </c>
      <c r="C104" s="8">
        <v>66.1875</v>
      </c>
      <c r="D104" s="8">
        <f t="shared" si="1"/>
        <v>1.8071672354948805</v>
      </c>
    </row>
    <row r="105" spans="1:5" x14ac:dyDescent="0.2">
      <c r="A105" s="7" t="s">
        <v>118</v>
      </c>
      <c r="B105" s="8">
        <v>36.5625</v>
      </c>
      <c r="C105" s="8">
        <v>67.9375</v>
      </c>
      <c r="D105" s="8">
        <f t="shared" si="1"/>
        <v>1.8581196581196582</v>
      </c>
    </row>
    <row r="106" spans="1:5" x14ac:dyDescent="0.2">
      <c r="A106" s="7" t="s">
        <v>119</v>
      </c>
      <c r="B106" s="8">
        <v>36.6875</v>
      </c>
      <c r="C106" s="8">
        <v>67.875</v>
      </c>
      <c r="D106" s="8">
        <f t="shared" si="1"/>
        <v>1.8500851788756389</v>
      </c>
    </row>
    <row r="107" spans="1:5" x14ac:dyDescent="0.2">
      <c r="A107" s="7" t="s">
        <v>120</v>
      </c>
      <c r="B107" s="8">
        <v>35.5625</v>
      </c>
      <c r="C107" s="8">
        <v>64.5625</v>
      </c>
      <c r="D107" s="20">
        <f t="shared" si="1"/>
        <v>1.8154657293497365</v>
      </c>
      <c r="E107" s="7" t="e">
        <f ca="1">getformula(D107)</f>
        <v>#NAME?</v>
      </c>
    </row>
    <row r="108" spans="1:5" x14ac:dyDescent="0.2">
      <c r="A108" s="7" t="s">
        <v>121</v>
      </c>
      <c r="B108" s="8">
        <v>37.25</v>
      </c>
      <c r="C108" s="8">
        <v>12.9375</v>
      </c>
      <c r="D108" s="20">
        <f t="shared" si="1"/>
        <v>0.34731543624161076</v>
      </c>
      <c r="E108" s="7" t="e">
        <f ca="1">getformula(D108)</f>
        <v>#NAME?</v>
      </c>
    </row>
    <row r="109" spans="1:5" x14ac:dyDescent="0.2">
      <c r="A109" s="7" t="s">
        <v>122</v>
      </c>
      <c r="B109" s="8">
        <v>39</v>
      </c>
      <c r="C109" s="8">
        <v>13.5625</v>
      </c>
      <c r="D109" s="8">
        <f t="shared" si="1"/>
        <v>0.34775641025641024</v>
      </c>
    </row>
    <row r="110" spans="1:5" x14ac:dyDescent="0.2">
      <c r="A110" s="7" t="s">
        <v>123</v>
      </c>
      <c r="B110" s="8">
        <v>39.375</v>
      </c>
      <c r="C110" s="8">
        <v>13.6875</v>
      </c>
      <c r="D110" s="8">
        <f t="shared" si="1"/>
        <v>0.34761904761904761</v>
      </c>
    </row>
    <row r="111" spans="1:5" x14ac:dyDescent="0.2">
      <c r="A111" s="7" t="s">
        <v>124</v>
      </c>
      <c r="B111" s="8">
        <v>39.125</v>
      </c>
      <c r="C111" s="8">
        <v>14.4375</v>
      </c>
      <c r="D111" s="8">
        <f t="shared" si="1"/>
        <v>0.36900958466453676</v>
      </c>
    </row>
    <row r="112" spans="1:5" x14ac:dyDescent="0.2">
      <c r="A112" s="7" t="s">
        <v>125</v>
      </c>
      <c r="B112" s="8">
        <v>37.375</v>
      </c>
      <c r="C112" s="8">
        <v>16.9375</v>
      </c>
      <c r="D112" s="8">
        <f t="shared" si="1"/>
        <v>0.45317725752508359</v>
      </c>
    </row>
    <row r="113" spans="1:4" x14ac:dyDescent="0.2">
      <c r="A113" s="7" t="s">
        <v>126</v>
      </c>
      <c r="B113" s="8">
        <v>38.9375</v>
      </c>
      <c r="C113" s="8">
        <v>17.9375</v>
      </c>
      <c r="D113" s="8">
        <f t="shared" si="1"/>
        <v>0.4606741573033708</v>
      </c>
    </row>
    <row r="114" spans="1:4" x14ac:dyDescent="0.2">
      <c r="A114" s="7" t="s">
        <v>127</v>
      </c>
      <c r="B114" s="8">
        <v>38.375</v>
      </c>
      <c r="C114" s="8">
        <v>17.4375</v>
      </c>
      <c r="D114" s="8">
        <f t="shared" si="1"/>
        <v>0.4543973941368078</v>
      </c>
    </row>
    <row r="115" spans="1:4" x14ac:dyDescent="0.2">
      <c r="A115" s="7" t="s">
        <v>128</v>
      </c>
      <c r="B115" s="8">
        <v>38.1875</v>
      </c>
      <c r="C115" s="8">
        <v>17.5625</v>
      </c>
      <c r="D115" s="8">
        <f t="shared" si="1"/>
        <v>0.45990180032733224</v>
      </c>
    </row>
    <row r="116" spans="1:4" x14ac:dyDescent="0.2">
      <c r="A116" s="7" t="s">
        <v>129</v>
      </c>
      <c r="B116" s="8">
        <v>37.625</v>
      </c>
      <c r="C116" s="8">
        <v>17.3125</v>
      </c>
      <c r="D116" s="8">
        <f t="shared" si="1"/>
        <v>0.46013289036544852</v>
      </c>
    </row>
    <row r="117" spans="1:4" x14ac:dyDescent="0.2">
      <c r="A117" s="7" t="s">
        <v>130</v>
      </c>
      <c r="B117" s="8">
        <v>36.625</v>
      </c>
      <c r="C117" s="8">
        <v>16.0625</v>
      </c>
      <c r="D117" s="8">
        <f t="shared" si="1"/>
        <v>0.43856655290102387</v>
      </c>
    </row>
    <row r="118" spans="1:4" x14ac:dyDescent="0.2">
      <c r="A118" s="7" t="s">
        <v>131</v>
      </c>
      <c r="B118" s="8">
        <v>34.6875</v>
      </c>
      <c r="C118" s="8">
        <v>15.8125</v>
      </c>
      <c r="D118" s="8">
        <f t="shared" si="1"/>
        <v>0.45585585585585586</v>
      </c>
    </row>
    <row r="119" spans="1:4" x14ac:dyDescent="0.2">
      <c r="A119" s="7" t="s">
        <v>132</v>
      </c>
      <c r="B119" s="8">
        <v>33.6875</v>
      </c>
      <c r="C119" s="8">
        <v>16.1875</v>
      </c>
      <c r="D119" s="8">
        <f t="shared" si="1"/>
        <v>0.48051948051948051</v>
      </c>
    </row>
    <row r="120" spans="1:4" x14ac:dyDescent="0.2">
      <c r="A120" s="7" t="s">
        <v>133</v>
      </c>
      <c r="B120" s="8">
        <v>32.8125</v>
      </c>
      <c r="C120" s="8">
        <v>15.9375</v>
      </c>
      <c r="D120" s="8">
        <f t="shared" si="1"/>
        <v>0.48571428571428571</v>
      </c>
    </row>
    <row r="121" spans="1:4" x14ac:dyDescent="0.2">
      <c r="A121" s="7" t="s">
        <v>134</v>
      </c>
      <c r="B121" s="8">
        <v>33.75</v>
      </c>
      <c r="C121" s="8">
        <v>16.5</v>
      </c>
      <c r="D121" s="8">
        <f t="shared" si="1"/>
        <v>0.48888888888888887</v>
      </c>
    </row>
    <row r="122" spans="1:4" x14ac:dyDescent="0.2">
      <c r="A122" s="7" t="s">
        <v>135</v>
      </c>
      <c r="B122" s="8">
        <v>33.5</v>
      </c>
      <c r="C122" s="8">
        <v>16.9375</v>
      </c>
      <c r="D122" s="8">
        <f t="shared" si="1"/>
        <v>0.50559701492537312</v>
      </c>
    </row>
    <row r="123" spans="1:4" x14ac:dyDescent="0.2">
      <c r="A123" s="7" t="s">
        <v>136</v>
      </c>
      <c r="B123" s="8">
        <v>35.9375</v>
      </c>
      <c r="C123" s="8">
        <v>16.625</v>
      </c>
      <c r="D123" s="8">
        <f t="shared" si="1"/>
        <v>0.46260869565217394</v>
      </c>
    </row>
    <row r="124" spans="1:4" x14ac:dyDescent="0.2">
      <c r="A124" s="7" t="s">
        <v>137</v>
      </c>
      <c r="B124" s="8">
        <v>38.625</v>
      </c>
      <c r="C124" s="8">
        <v>17.1875</v>
      </c>
      <c r="D124" s="8">
        <f t="shared" si="1"/>
        <v>0.44498381877022652</v>
      </c>
    </row>
    <row r="125" spans="1:4" x14ac:dyDescent="0.2">
      <c r="A125" s="7" t="s">
        <v>138</v>
      </c>
      <c r="B125" s="8">
        <v>38.75</v>
      </c>
      <c r="C125" s="8">
        <v>17.375</v>
      </c>
      <c r="D125" s="8">
        <f t="shared" si="1"/>
        <v>0.44838709677419353</v>
      </c>
    </row>
    <row r="126" spans="1:4" x14ac:dyDescent="0.2">
      <c r="A126" s="7" t="s">
        <v>139</v>
      </c>
      <c r="B126" s="8">
        <v>37.9375</v>
      </c>
      <c r="C126" s="8">
        <v>17</v>
      </c>
      <c r="D126" s="8">
        <f t="shared" si="1"/>
        <v>0.44810543657331137</v>
      </c>
    </row>
    <row r="127" spans="1:4" x14ac:dyDescent="0.2">
      <c r="A127" s="7" t="s">
        <v>140</v>
      </c>
      <c r="B127" s="8">
        <v>39.9375</v>
      </c>
      <c r="C127" s="8">
        <v>17.0625</v>
      </c>
      <c r="D127" s="8">
        <f t="shared" si="1"/>
        <v>0.42723004694835681</v>
      </c>
    </row>
    <row r="128" spans="1:4" x14ac:dyDescent="0.2">
      <c r="A128" s="7" t="s">
        <v>141</v>
      </c>
      <c r="B128" s="8">
        <v>39.75</v>
      </c>
      <c r="C128" s="8">
        <v>17.0625</v>
      </c>
      <c r="D128" s="8">
        <f t="shared" si="1"/>
        <v>0.42924528301886794</v>
      </c>
    </row>
    <row r="129" spans="1:4" x14ac:dyDescent="0.2">
      <c r="A129" s="7" t="s">
        <v>142</v>
      </c>
      <c r="B129" s="8">
        <v>38.625</v>
      </c>
      <c r="C129" s="8">
        <v>16.875</v>
      </c>
      <c r="D129" s="8">
        <f t="shared" si="1"/>
        <v>0.43689320388349512</v>
      </c>
    </row>
    <row r="130" spans="1:4" x14ac:dyDescent="0.2">
      <c r="A130" s="7" t="s">
        <v>143</v>
      </c>
      <c r="B130" s="8">
        <v>40.125</v>
      </c>
      <c r="C130" s="8">
        <v>16.5</v>
      </c>
      <c r="D130" s="8">
        <f t="shared" si="1"/>
        <v>0.41121495327102803</v>
      </c>
    </row>
    <row r="131" spans="1:4" x14ac:dyDescent="0.2">
      <c r="A131" s="7" t="s">
        <v>144</v>
      </c>
      <c r="B131" s="8">
        <v>41.9375</v>
      </c>
      <c r="C131" s="8">
        <v>16.5</v>
      </c>
      <c r="D131" s="8">
        <f t="shared" si="1"/>
        <v>0.39344262295081966</v>
      </c>
    </row>
    <row r="132" spans="1:4" x14ac:dyDescent="0.2">
      <c r="A132" s="7" t="s">
        <v>145</v>
      </c>
      <c r="B132" s="8">
        <v>44</v>
      </c>
      <c r="C132" s="8">
        <v>16.625</v>
      </c>
      <c r="D132" s="8">
        <f t="shared" si="1"/>
        <v>0.37784090909090912</v>
      </c>
    </row>
    <row r="133" spans="1:4" x14ac:dyDescent="0.2">
      <c r="A133" s="7" t="s">
        <v>146</v>
      </c>
      <c r="B133" s="8">
        <v>42.875</v>
      </c>
      <c r="C133" s="8">
        <v>16.9375</v>
      </c>
      <c r="D133" s="8">
        <f t="shared" ref="D133:D196" si="2">C133/B133</f>
        <v>0.39504373177842567</v>
      </c>
    </row>
    <row r="134" spans="1:4" x14ac:dyDescent="0.2">
      <c r="A134" s="7" t="s">
        <v>147</v>
      </c>
      <c r="B134" s="8">
        <v>41.890599999999999</v>
      </c>
      <c r="C134" s="8">
        <v>16.5625</v>
      </c>
      <c r="D134" s="8">
        <f t="shared" si="2"/>
        <v>0.39537509608360827</v>
      </c>
    </row>
    <row r="135" spans="1:4" x14ac:dyDescent="0.2">
      <c r="A135" s="7" t="s">
        <v>148</v>
      </c>
      <c r="B135" s="8">
        <v>41.4375</v>
      </c>
      <c r="C135" s="8">
        <v>16.625</v>
      </c>
      <c r="D135" s="8">
        <f t="shared" si="2"/>
        <v>0.40120663650075417</v>
      </c>
    </row>
    <row r="136" spans="1:4" x14ac:dyDescent="0.2">
      <c r="A136" s="7" t="s">
        <v>149</v>
      </c>
      <c r="B136" s="8">
        <v>45</v>
      </c>
      <c r="C136" s="8">
        <v>16.875</v>
      </c>
      <c r="D136" s="8">
        <f t="shared" si="2"/>
        <v>0.375</v>
      </c>
    </row>
    <row r="137" spans="1:4" x14ac:dyDescent="0.2">
      <c r="A137" s="7" t="s">
        <v>150</v>
      </c>
      <c r="B137" s="8">
        <v>45</v>
      </c>
      <c r="C137" s="8">
        <v>16.3125</v>
      </c>
      <c r="D137" s="8">
        <f t="shared" si="2"/>
        <v>0.36249999999999999</v>
      </c>
    </row>
    <row r="138" spans="1:4" x14ac:dyDescent="0.2">
      <c r="A138" s="7" t="s">
        <v>151</v>
      </c>
      <c r="B138" s="8">
        <v>45</v>
      </c>
      <c r="C138" s="8">
        <v>16.625</v>
      </c>
      <c r="D138" s="8">
        <f t="shared" si="2"/>
        <v>0.36944444444444446</v>
      </c>
    </row>
    <row r="139" spans="1:4" x14ac:dyDescent="0.2">
      <c r="A139" s="7" t="s">
        <v>152</v>
      </c>
      <c r="B139" s="8">
        <v>47.125</v>
      </c>
      <c r="C139" s="8">
        <v>16.125</v>
      </c>
      <c r="D139" s="8">
        <f t="shared" si="2"/>
        <v>0.34217506631299732</v>
      </c>
    </row>
    <row r="140" spans="1:4" x14ac:dyDescent="0.2">
      <c r="A140" s="7" t="s">
        <v>153</v>
      </c>
      <c r="B140" s="8">
        <v>48.5</v>
      </c>
      <c r="C140" s="8">
        <v>16.25</v>
      </c>
      <c r="D140" s="8">
        <f t="shared" si="2"/>
        <v>0.33505154639175255</v>
      </c>
    </row>
    <row r="141" spans="1:4" x14ac:dyDescent="0.2">
      <c r="A141" s="7" t="s">
        <v>154</v>
      </c>
      <c r="B141" s="8">
        <v>51.3125</v>
      </c>
      <c r="C141" s="8">
        <v>16.9375</v>
      </c>
      <c r="D141" s="8">
        <f t="shared" si="2"/>
        <v>0.33008526187576126</v>
      </c>
    </row>
    <row r="142" spans="1:4" x14ac:dyDescent="0.2">
      <c r="A142" s="7" t="s">
        <v>155</v>
      </c>
      <c r="B142" s="8">
        <v>50.125</v>
      </c>
      <c r="C142" s="8">
        <v>16.4375</v>
      </c>
      <c r="D142" s="8">
        <f t="shared" si="2"/>
        <v>0.32793017456359103</v>
      </c>
    </row>
    <row r="143" spans="1:4" x14ac:dyDescent="0.2">
      <c r="A143" s="7" t="s">
        <v>156</v>
      </c>
      <c r="B143" s="8">
        <v>51.125</v>
      </c>
      <c r="C143" s="8">
        <v>16.0625</v>
      </c>
      <c r="D143" s="8">
        <f t="shared" si="2"/>
        <v>0.3141809290953545</v>
      </c>
    </row>
    <row r="144" spans="1:4" x14ac:dyDescent="0.2">
      <c r="A144" s="7" t="s">
        <v>157</v>
      </c>
      <c r="B144" s="8">
        <v>50.8125</v>
      </c>
      <c r="C144" s="8">
        <v>16</v>
      </c>
      <c r="D144" s="8">
        <f t="shared" si="2"/>
        <v>0.31488314883148832</v>
      </c>
    </row>
    <row r="145" spans="1:4" x14ac:dyDescent="0.2">
      <c r="A145" s="7" t="s">
        <v>158</v>
      </c>
      <c r="B145" s="8">
        <v>54.5</v>
      </c>
      <c r="C145" s="8">
        <v>15.75</v>
      </c>
      <c r="D145" s="8">
        <f t="shared" si="2"/>
        <v>0.28899082568807338</v>
      </c>
    </row>
    <row r="146" spans="1:4" x14ac:dyDescent="0.2">
      <c r="A146" s="7" t="s">
        <v>159</v>
      </c>
      <c r="B146" s="8">
        <v>53.1875</v>
      </c>
      <c r="C146" s="8">
        <v>15</v>
      </c>
      <c r="D146" s="8">
        <f t="shared" si="2"/>
        <v>0.28202115158636898</v>
      </c>
    </row>
    <row r="147" spans="1:4" x14ac:dyDescent="0.2">
      <c r="A147" s="7" t="s">
        <v>160</v>
      </c>
      <c r="B147" s="8">
        <v>51.8125</v>
      </c>
      <c r="C147" s="8">
        <v>14.5625</v>
      </c>
      <c r="D147" s="8">
        <f t="shared" si="2"/>
        <v>0.2810615199034982</v>
      </c>
    </row>
    <row r="148" spans="1:4" x14ac:dyDescent="0.2">
      <c r="A148" s="7" t="s">
        <v>161</v>
      </c>
      <c r="B148" s="8">
        <v>52.25</v>
      </c>
      <c r="C148" s="8">
        <v>14</v>
      </c>
      <c r="D148" s="8">
        <f t="shared" si="2"/>
        <v>0.26794258373205743</v>
      </c>
    </row>
    <row r="149" spans="1:4" x14ac:dyDescent="0.2">
      <c r="A149" s="7" t="s">
        <v>162</v>
      </c>
      <c r="B149" s="8">
        <v>55.5</v>
      </c>
      <c r="C149" s="8">
        <v>13.9375</v>
      </c>
      <c r="D149" s="8">
        <f t="shared" si="2"/>
        <v>0.25112612612612611</v>
      </c>
    </row>
    <row r="150" spans="1:4" x14ac:dyDescent="0.2">
      <c r="A150" s="7" t="s">
        <v>163</v>
      </c>
      <c r="B150" s="8">
        <v>48.875</v>
      </c>
      <c r="C150" s="8">
        <v>17</v>
      </c>
      <c r="D150" s="8">
        <f t="shared" si="2"/>
        <v>0.34782608695652173</v>
      </c>
    </row>
    <row r="151" spans="1:4" x14ac:dyDescent="0.2">
      <c r="A151" s="7" t="s">
        <v>164</v>
      </c>
      <c r="B151" s="8">
        <v>52.125</v>
      </c>
      <c r="C151" s="8">
        <v>18</v>
      </c>
      <c r="D151" s="8">
        <f t="shared" si="2"/>
        <v>0.34532374100719426</v>
      </c>
    </row>
    <row r="152" spans="1:4" x14ac:dyDescent="0.2">
      <c r="A152" s="7" t="s">
        <v>165</v>
      </c>
      <c r="B152" s="8">
        <v>52.9375</v>
      </c>
      <c r="C152" s="8">
        <v>19.1875</v>
      </c>
      <c r="D152" s="8">
        <f t="shared" si="2"/>
        <v>0.3624557260920897</v>
      </c>
    </row>
    <row r="153" spans="1:4" x14ac:dyDescent="0.2">
      <c r="A153" s="7" t="s">
        <v>166</v>
      </c>
      <c r="B153" s="8">
        <v>51.0625</v>
      </c>
      <c r="C153" s="8">
        <v>18.4375</v>
      </c>
      <c r="D153" s="8">
        <f t="shared" si="2"/>
        <v>0.36107711138310894</v>
      </c>
    </row>
    <row r="154" spans="1:4" x14ac:dyDescent="0.2">
      <c r="A154" s="7" t="s">
        <v>167</v>
      </c>
      <c r="B154" s="8">
        <v>46.25</v>
      </c>
      <c r="C154" s="8">
        <v>19.0625</v>
      </c>
      <c r="D154" s="8">
        <f t="shared" si="2"/>
        <v>0.41216216216216217</v>
      </c>
    </row>
    <row r="155" spans="1:4" x14ac:dyDescent="0.2">
      <c r="A155" s="7" t="s">
        <v>168</v>
      </c>
      <c r="B155" s="8">
        <v>45.4375</v>
      </c>
      <c r="C155" s="8">
        <v>18.9375</v>
      </c>
      <c r="D155" s="8">
        <f t="shared" si="2"/>
        <v>0.41678129298486932</v>
      </c>
    </row>
    <row r="156" spans="1:4" x14ac:dyDescent="0.2">
      <c r="A156" s="7" t="s">
        <v>169</v>
      </c>
      <c r="B156" s="8">
        <v>46.5625</v>
      </c>
      <c r="C156" s="8">
        <v>20.6875</v>
      </c>
      <c r="D156" s="8">
        <f t="shared" si="2"/>
        <v>0.44429530201342282</v>
      </c>
    </row>
    <row r="157" spans="1:4" x14ac:dyDescent="0.2">
      <c r="A157" s="7" t="s">
        <v>170</v>
      </c>
      <c r="B157" s="8">
        <v>43.9375</v>
      </c>
      <c r="C157" s="8">
        <v>19.8125</v>
      </c>
      <c r="D157" s="8">
        <f t="shared" si="2"/>
        <v>0.45092460881934565</v>
      </c>
    </row>
    <row r="158" spans="1:4" x14ac:dyDescent="0.2">
      <c r="A158" s="7" t="s">
        <v>171</v>
      </c>
      <c r="B158" s="8">
        <v>43.8125</v>
      </c>
      <c r="C158" s="8">
        <v>19.75</v>
      </c>
      <c r="D158" s="8">
        <f t="shared" si="2"/>
        <v>0.4507845934379458</v>
      </c>
    </row>
    <row r="159" spans="1:4" x14ac:dyDescent="0.2">
      <c r="A159" s="7" t="s">
        <v>172</v>
      </c>
      <c r="B159" s="8">
        <v>42.0625</v>
      </c>
      <c r="C159" s="8">
        <v>18.6875</v>
      </c>
      <c r="D159" s="8">
        <f t="shared" si="2"/>
        <v>0.44427934621099552</v>
      </c>
    </row>
    <row r="160" spans="1:4" x14ac:dyDescent="0.2">
      <c r="A160" s="7" t="s">
        <v>173</v>
      </c>
      <c r="B160" s="8">
        <v>46.9375</v>
      </c>
      <c r="C160" s="8">
        <v>18.0625</v>
      </c>
      <c r="D160" s="8">
        <f t="shared" si="2"/>
        <v>0.38482023968042611</v>
      </c>
    </row>
    <row r="161" spans="1:4" x14ac:dyDescent="0.2">
      <c r="A161" s="7" t="s">
        <v>174</v>
      </c>
      <c r="B161" s="8">
        <v>46.9375</v>
      </c>
      <c r="C161" s="8">
        <v>17.625</v>
      </c>
      <c r="D161" s="8">
        <f t="shared" si="2"/>
        <v>0.37549933422103859</v>
      </c>
    </row>
    <row r="162" spans="1:4" x14ac:dyDescent="0.2">
      <c r="A162" s="7" t="s">
        <v>175</v>
      </c>
      <c r="B162" s="8">
        <v>53.1875</v>
      </c>
      <c r="C162" s="8">
        <v>19.4375</v>
      </c>
      <c r="D162" s="8">
        <f t="shared" si="2"/>
        <v>0.36545240893066983</v>
      </c>
    </row>
    <row r="163" spans="1:4" x14ac:dyDescent="0.2">
      <c r="A163" s="7" t="s">
        <v>176</v>
      </c>
      <c r="B163" s="8">
        <v>54.9375</v>
      </c>
      <c r="C163" s="8">
        <v>19.4375</v>
      </c>
      <c r="D163" s="8">
        <f t="shared" si="2"/>
        <v>0.35381114903299204</v>
      </c>
    </row>
    <row r="164" spans="1:4" x14ac:dyDescent="0.2">
      <c r="A164" s="7" t="s">
        <v>177</v>
      </c>
      <c r="B164" s="8">
        <v>54.1875</v>
      </c>
      <c r="C164" s="8">
        <v>18.5</v>
      </c>
      <c r="D164" s="8">
        <f t="shared" si="2"/>
        <v>0.34140715109573239</v>
      </c>
    </row>
    <row r="165" spans="1:4" x14ac:dyDescent="0.2">
      <c r="A165" s="7" t="s">
        <v>178</v>
      </c>
      <c r="B165" s="8">
        <v>57.4375</v>
      </c>
      <c r="C165" s="8">
        <v>18.25</v>
      </c>
      <c r="D165" s="8">
        <f t="shared" si="2"/>
        <v>0.3177366702937976</v>
      </c>
    </row>
    <row r="166" spans="1:4" x14ac:dyDescent="0.2">
      <c r="A166" s="7" t="s">
        <v>179</v>
      </c>
      <c r="B166" s="8">
        <v>57.0625</v>
      </c>
      <c r="C166" s="8">
        <v>19.3125</v>
      </c>
      <c r="D166" s="8">
        <f t="shared" si="2"/>
        <v>0.33844468784227821</v>
      </c>
    </row>
    <row r="167" spans="1:4" x14ac:dyDescent="0.2">
      <c r="A167" s="7" t="s">
        <v>180</v>
      </c>
      <c r="B167" s="8">
        <v>59.375</v>
      </c>
      <c r="C167" s="8">
        <v>19.4375</v>
      </c>
      <c r="D167" s="8">
        <f t="shared" si="2"/>
        <v>0.32736842105263159</v>
      </c>
    </row>
    <row r="168" spans="1:4" x14ac:dyDescent="0.2">
      <c r="A168" s="7" t="s">
        <v>181</v>
      </c>
      <c r="B168" s="8">
        <v>58.5625</v>
      </c>
      <c r="C168" s="8">
        <v>19.875</v>
      </c>
      <c r="D168" s="8">
        <f t="shared" si="2"/>
        <v>0.33938100320170755</v>
      </c>
    </row>
    <row r="169" spans="1:4" x14ac:dyDescent="0.2">
      <c r="A169" s="7" t="s">
        <v>182</v>
      </c>
      <c r="B169" s="8">
        <v>60.125</v>
      </c>
      <c r="C169" s="8">
        <v>19.5</v>
      </c>
      <c r="D169" s="8">
        <f t="shared" si="2"/>
        <v>0.32432432432432434</v>
      </c>
    </row>
    <row r="170" spans="1:4" x14ac:dyDescent="0.2">
      <c r="A170" s="7" t="s">
        <v>183</v>
      </c>
      <c r="B170" s="8">
        <v>55.875</v>
      </c>
      <c r="C170" s="8">
        <v>17.75</v>
      </c>
      <c r="D170" s="8">
        <f t="shared" si="2"/>
        <v>0.31767337807606266</v>
      </c>
    </row>
    <row r="171" spans="1:4" x14ac:dyDescent="0.2">
      <c r="A171" s="7" t="s">
        <v>184</v>
      </c>
      <c r="B171" s="8">
        <v>53.5625</v>
      </c>
      <c r="C171" s="8">
        <v>16.6875</v>
      </c>
      <c r="D171" s="8">
        <f t="shared" si="2"/>
        <v>0.31155192532088682</v>
      </c>
    </row>
    <row r="172" spans="1:4" x14ac:dyDescent="0.2">
      <c r="A172" s="7" t="s">
        <v>185</v>
      </c>
      <c r="B172" s="8">
        <v>52.4375</v>
      </c>
      <c r="C172" s="8">
        <v>17.375</v>
      </c>
      <c r="D172" s="8">
        <f t="shared" si="2"/>
        <v>0.33134684147794996</v>
      </c>
    </row>
    <row r="173" spans="1:4" x14ac:dyDescent="0.2">
      <c r="A173" s="7" t="s">
        <v>186</v>
      </c>
      <c r="B173" s="8">
        <v>53.875</v>
      </c>
      <c r="C173" s="8">
        <v>17.0625</v>
      </c>
      <c r="D173" s="8">
        <f t="shared" si="2"/>
        <v>0.31670533642691417</v>
      </c>
    </row>
    <row r="174" spans="1:4" x14ac:dyDescent="0.2">
      <c r="A174" s="7" t="s">
        <v>187</v>
      </c>
      <c r="B174" s="8">
        <v>53.5625</v>
      </c>
      <c r="C174" s="8">
        <v>17.75</v>
      </c>
      <c r="D174" s="8">
        <f t="shared" si="2"/>
        <v>0.33138856476079348</v>
      </c>
    </row>
    <row r="175" spans="1:4" x14ac:dyDescent="0.2">
      <c r="A175" s="7" t="s">
        <v>188</v>
      </c>
      <c r="B175" s="8">
        <v>54.5625</v>
      </c>
      <c r="C175" s="8">
        <v>17.171900000000001</v>
      </c>
      <c r="D175" s="8">
        <f t="shared" si="2"/>
        <v>0.31471981672394045</v>
      </c>
    </row>
    <row r="176" spans="1:4" x14ac:dyDescent="0.2">
      <c r="A176" s="7" t="s">
        <v>189</v>
      </c>
      <c r="B176" s="8">
        <v>59</v>
      </c>
      <c r="C176" s="8">
        <v>17.5</v>
      </c>
      <c r="D176" s="8">
        <f t="shared" si="2"/>
        <v>0.29661016949152541</v>
      </c>
    </row>
    <row r="177" spans="1:4" x14ac:dyDescent="0.2">
      <c r="A177" s="7" t="s">
        <v>190</v>
      </c>
      <c r="B177" s="8">
        <v>66.9375</v>
      </c>
      <c r="C177" s="8">
        <v>17.1875</v>
      </c>
      <c r="D177" s="8">
        <f t="shared" si="2"/>
        <v>0.25676937441643322</v>
      </c>
    </row>
    <row r="178" spans="1:4" x14ac:dyDescent="0.2">
      <c r="A178" s="7" t="s">
        <v>191</v>
      </c>
      <c r="B178" s="8">
        <v>62.375</v>
      </c>
      <c r="C178" s="8">
        <v>16.8125</v>
      </c>
      <c r="D178" s="8">
        <f t="shared" si="2"/>
        <v>0.26953907815631262</v>
      </c>
    </row>
    <row r="179" spans="1:4" x14ac:dyDescent="0.2">
      <c r="A179" s="7" t="s">
        <v>192</v>
      </c>
      <c r="B179" s="8">
        <v>61.3125</v>
      </c>
      <c r="C179" s="8">
        <v>16.9375</v>
      </c>
      <c r="D179" s="8">
        <f t="shared" si="2"/>
        <v>0.2762487257900102</v>
      </c>
    </row>
    <row r="180" spans="1:4" x14ac:dyDescent="0.2">
      <c r="A180" s="7" t="s">
        <v>193</v>
      </c>
      <c r="B180" s="8">
        <v>57.875</v>
      </c>
      <c r="C180" s="8">
        <v>16</v>
      </c>
      <c r="D180" s="8">
        <f t="shared" si="2"/>
        <v>0.27645788336933047</v>
      </c>
    </row>
    <row r="181" spans="1:4" x14ac:dyDescent="0.2">
      <c r="A181" s="7" t="s">
        <v>194</v>
      </c>
      <c r="B181" s="8">
        <v>54.25</v>
      </c>
      <c r="C181" s="8">
        <v>15.5</v>
      </c>
      <c r="D181" s="8">
        <f t="shared" si="2"/>
        <v>0.2857142857142857</v>
      </c>
    </row>
    <row r="182" spans="1:4" x14ac:dyDescent="0.2">
      <c r="A182" s="7" t="s">
        <v>195</v>
      </c>
      <c r="B182" s="8">
        <v>49</v>
      </c>
      <c r="C182" s="8">
        <v>15.1875</v>
      </c>
      <c r="D182" s="8">
        <f t="shared" si="2"/>
        <v>0.30994897959183676</v>
      </c>
    </row>
    <row r="183" spans="1:4" x14ac:dyDescent="0.2">
      <c r="A183" s="7" t="s">
        <v>196</v>
      </c>
      <c r="B183" s="8">
        <v>46.0625</v>
      </c>
      <c r="C183" s="8">
        <v>14.6875</v>
      </c>
      <c r="D183" s="8">
        <f t="shared" si="2"/>
        <v>0.31886024423337855</v>
      </c>
    </row>
    <row r="184" spans="1:4" x14ac:dyDescent="0.2">
      <c r="A184" s="7" t="s">
        <v>197</v>
      </c>
      <c r="B184" s="8">
        <v>51.75</v>
      </c>
      <c r="C184" s="8">
        <v>15.625</v>
      </c>
      <c r="D184" s="8">
        <f t="shared" si="2"/>
        <v>0.30193236714975846</v>
      </c>
    </row>
    <row r="185" spans="1:4" x14ac:dyDescent="0.2">
      <c r="A185" s="7" t="s">
        <v>198</v>
      </c>
      <c r="B185" s="8">
        <v>51.6875</v>
      </c>
      <c r="C185" s="8">
        <v>15.1875</v>
      </c>
      <c r="D185" s="8">
        <f t="shared" si="2"/>
        <v>0.29383313180169285</v>
      </c>
    </row>
    <row r="186" spans="1:4" x14ac:dyDescent="0.2">
      <c r="A186" s="7" t="s">
        <v>199</v>
      </c>
      <c r="B186" s="8">
        <v>47.5</v>
      </c>
      <c r="C186" s="8">
        <v>14.6875</v>
      </c>
      <c r="D186" s="8">
        <f t="shared" si="2"/>
        <v>0.30921052631578949</v>
      </c>
    </row>
    <row r="187" spans="1:4" x14ac:dyDescent="0.2">
      <c r="A187" s="7" t="s">
        <v>200</v>
      </c>
      <c r="B187" s="8">
        <v>47.25</v>
      </c>
      <c r="C187" s="8">
        <v>14.5625</v>
      </c>
      <c r="D187" s="8">
        <f t="shared" si="2"/>
        <v>0.3082010582010582</v>
      </c>
    </row>
    <row r="188" spans="1:4" x14ac:dyDescent="0.2">
      <c r="A188" s="7" t="s">
        <v>201</v>
      </c>
      <c r="B188" s="8">
        <v>43.0625</v>
      </c>
      <c r="C188" s="8">
        <v>13.75</v>
      </c>
      <c r="D188" s="8">
        <f t="shared" si="2"/>
        <v>0.31930333817126272</v>
      </c>
    </row>
    <row r="189" spans="1:4" x14ac:dyDescent="0.2">
      <c r="A189" s="7" t="s">
        <v>202</v>
      </c>
      <c r="B189" s="8">
        <v>46.3125</v>
      </c>
      <c r="C189" s="8">
        <v>14.0625</v>
      </c>
      <c r="D189" s="8">
        <f t="shared" si="2"/>
        <v>0.30364372469635625</v>
      </c>
    </row>
    <row r="190" spans="1:4" x14ac:dyDescent="0.2">
      <c r="A190" s="7" t="s">
        <v>203</v>
      </c>
      <c r="B190" s="8">
        <v>40.75</v>
      </c>
      <c r="C190" s="8">
        <v>14</v>
      </c>
      <c r="D190" s="8">
        <f t="shared" si="2"/>
        <v>0.34355828220858897</v>
      </c>
    </row>
    <row r="191" spans="1:4" x14ac:dyDescent="0.2">
      <c r="A191" s="7" t="s">
        <v>204</v>
      </c>
      <c r="B191" s="8">
        <v>44</v>
      </c>
      <c r="C191" s="8">
        <v>14.125</v>
      </c>
      <c r="D191" s="8">
        <f t="shared" si="2"/>
        <v>0.32102272727272729</v>
      </c>
    </row>
    <row r="192" spans="1:4" x14ac:dyDescent="0.2">
      <c r="A192" s="7" t="s">
        <v>205</v>
      </c>
      <c r="B192" s="8">
        <v>43.5</v>
      </c>
      <c r="C192" s="8">
        <v>13.8125</v>
      </c>
      <c r="D192" s="8">
        <f t="shared" si="2"/>
        <v>0.31752873563218392</v>
      </c>
    </row>
    <row r="193" spans="1:4" x14ac:dyDescent="0.2">
      <c r="A193" s="7" t="s">
        <v>206</v>
      </c>
      <c r="B193" s="8">
        <v>37.218800000000002</v>
      </c>
      <c r="C193" s="8">
        <v>13.4062</v>
      </c>
      <c r="D193" s="8">
        <f t="shared" si="2"/>
        <v>0.36019968403065117</v>
      </c>
    </row>
    <row r="194" spans="1:4" x14ac:dyDescent="0.2">
      <c r="A194" s="7" t="s">
        <v>207</v>
      </c>
      <c r="B194" s="8">
        <v>34.5</v>
      </c>
      <c r="C194" s="8">
        <v>12.5625</v>
      </c>
      <c r="D194" s="8">
        <f t="shared" si="2"/>
        <v>0.3641304347826087</v>
      </c>
    </row>
    <row r="195" spans="1:4" x14ac:dyDescent="0.2">
      <c r="A195" s="7" t="s">
        <v>208</v>
      </c>
      <c r="B195" s="8">
        <v>36.1875</v>
      </c>
      <c r="C195" s="8">
        <v>12.25</v>
      </c>
      <c r="D195" s="8">
        <f t="shared" si="2"/>
        <v>0.3385146804835924</v>
      </c>
    </row>
    <row r="196" spans="1:4" x14ac:dyDescent="0.2">
      <c r="A196" s="7" t="s">
        <v>209</v>
      </c>
      <c r="B196" s="8">
        <v>40.6875</v>
      </c>
      <c r="C196" s="8">
        <v>12.9375</v>
      </c>
      <c r="D196" s="8">
        <f t="shared" si="2"/>
        <v>0.31797235023041476</v>
      </c>
    </row>
    <row r="197" spans="1:4" x14ac:dyDescent="0.2">
      <c r="A197" s="7" t="s">
        <v>210</v>
      </c>
      <c r="B197" s="8">
        <v>44.0625</v>
      </c>
      <c r="C197" s="8">
        <v>13.375</v>
      </c>
      <c r="D197" s="8">
        <f t="shared" ref="D197:D260" si="3">C197/B197</f>
        <v>0.30354609929078014</v>
      </c>
    </row>
    <row r="198" spans="1:4" x14ac:dyDescent="0.2">
      <c r="A198" s="7" t="s">
        <v>211</v>
      </c>
      <c r="B198" s="8">
        <v>49.375</v>
      </c>
      <c r="C198" s="8">
        <v>10.0312</v>
      </c>
      <c r="D198" s="8">
        <f t="shared" si="3"/>
        <v>0.20316354430379746</v>
      </c>
    </row>
    <row r="199" spans="1:4" x14ac:dyDescent="0.2">
      <c r="A199" s="7" t="s">
        <v>212</v>
      </c>
      <c r="B199" s="8">
        <v>45.875</v>
      </c>
      <c r="C199" s="8">
        <v>9.75</v>
      </c>
      <c r="D199" s="8">
        <f t="shared" si="3"/>
        <v>0.21253405994550409</v>
      </c>
    </row>
    <row r="200" spans="1:4" x14ac:dyDescent="0.2">
      <c r="A200" s="7" t="s">
        <v>213</v>
      </c>
      <c r="B200" s="8">
        <v>46.875</v>
      </c>
      <c r="C200" s="8">
        <v>9.25</v>
      </c>
      <c r="D200" s="8">
        <f t="shared" si="3"/>
        <v>0.19733333333333333</v>
      </c>
    </row>
    <row r="201" spans="1:4" x14ac:dyDescent="0.2">
      <c r="A201" s="7" t="s">
        <v>214</v>
      </c>
      <c r="B201" s="8">
        <v>54.1875</v>
      </c>
      <c r="C201" s="8">
        <v>9.625</v>
      </c>
      <c r="D201" s="8">
        <f t="shared" si="3"/>
        <v>0.17762399077277971</v>
      </c>
    </row>
    <row r="202" spans="1:4" x14ac:dyDescent="0.2">
      <c r="A202" s="7" t="s">
        <v>215</v>
      </c>
      <c r="B202" s="8">
        <v>56.625</v>
      </c>
      <c r="C202" s="8">
        <v>9.9687999999999999</v>
      </c>
      <c r="D202" s="8">
        <f t="shared" si="3"/>
        <v>0.17604944812362031</v>
      </c>
    </row>
    <row r="203" spans="1:4" x14ac:dyDescent="0.2">
      <c r="A203" s="7" t="s">
        <v>216</v>
      </c>
      <c r="B203" s="8">
        <v>52.5</v>
      </c>
      <c r="C203" s="8">
        <v>9.9687999999999999</v>
      </c>
      <c r="D203" s="8">
        <f t="shared" si="3"/>
        <v>0.18988190476190475</v>
      </c>
    </row>
    <row r="204" spans="1:4" x14ac:dyDescent="0.2">
      <c r="A204" s="7" t="s">
        <v>217</v>
      </c>
      <c r="B204" s="8">
        <v>47.4375</v>
      </c>
      <c r="C204" s="8">
        <v>10.0625</v>
      </c>
      <c r="D204" s="8">
        <f t="shared" si="3"/>
        <v>0.21212121212121213</v>
      </c>
    </row>
    <row r="205" spans="1:4" x14ac:dyDescent="0.2">
      <c r="A205" s="7" t="s">
        <v>218</v>
      </c>
      <c r="B205" s="8">
        <v>44.125</v>
      </c>
      <c r="C205" s="8">
        <v>9.375</v>
      </c>
      <c r="D205" s="8">
        <f t="shared" si="3"/>
        <v>0.21246458923512748</v>
      </c>
    </row>
    <row r="206" spans="1:4" x14ac:dyDescent="0.2">
      <c r="A206" s="7" t="s">
        <v>219</v>
      </c>
      <c r="B206" s="8">
        <v>44.5</v>
      </c>
      <c r="C206" s="8">
        <v>8.9375</v>
      </c>
      <c r="D206" s="8">
        <f t="shared" si="3"/>
        <v>0.20084269662921347</v>
      </c>
    </row>
    <row r="207" spans="1:4" x14ac:dyDescent="0.2">
      <c r="A207" s="7" t="s">
        <v>220</v>
      </c>
      <c r="B207" s="8">
        <v>46.0625</v>
      </c>
      <c r="C207" s="8">
        <v>9.125</v>
      </c>
      <c r="D207" s="8">
        <f t="shared" si="3"/>
        <v>0.19810040705563092</v>
      </c>
    </row>
    <row r="208" spans="1:4" x14ac:dyDescent="0.2">
      <c r="A208" s="7" t="s">
        <v>221</v>
      </c>
      <c r="B208" s="8">
        <v>43.625</v>
      </c>
      <c r="C208" s="8">
        <v>8</v>
      </c>
      <c r="D208" s="8">
        <f t="shared" si="3"/>
        <v>0.18338108882521489</v>
      </c>
    </row>
    <row r="209" spans="1:4" x14ac:dyDescent="0.2">
      <c r="A209" s="7" t="s">
        <v>222</v>
      </c>
      <c r="B209" s="8">
        <v>38.125</v>
      </c>
      <c r="C209" s="8">
        <v>7.7812000000000001</v>
      </c>
      <c r="D209" s="8">
        <f t="shared" si="3"/>
        <v>0.20409704918032787</v>
      </c>
    </row>
    <row r="210" spans="1:4" x14ac:dyDescent="0.2">
      <c r="A210" s="7" t="s">
        <v>223</v>
      </c>
      <c r="B210" s="8">
        <v>25.625</v>
      </c>
      <c r="C210" s="8">
        <v>7.1875</v>
      </c>
      <c r="D210" s="8">
        <f t="shared" si="3"/>
        <v>0.28048780487804881</v>
      </c>
    </row>
    <row r="211" spans="1:4" x14ac:dyDescent="0.2">
      <c r="A211" s="7" t="s">
        <v>224</v>
      </c>
      <c r="B211" s="8">
        <v>29.5</v>
      </c>
      <c r="C211" s="8">
        <v>8.0312000000000001</v>
      </c>
      <c r="D211" s="8">
        <f t="shared" si="3"/>
        <v>0.2722440677966102</v>
      </c>
    </row>
    <row r="212" spans="1:4" x14ac:dyDescent="0.2">
      <c r="A212" s="7" t="s">
        <v>225</v>
      </c>
      <c r="B212" s="8">
        <v>29.75</v>
      </c>
      <c r="C212" s="8">
        <v>8.0312000000000001</v>
      </c>
      <c r="D212" s="8">
        <f t="shared" si="3"/>
        <v>0.26995630252100838</v>
      </c>
    </row>
    <row r="213" spans="1:4" x14ac:dyDescent="0.2">
      <c r="A213" s="7" t="s">
        <v>226</v>
      </c>
      <c r="B213" s="8">
        <v>28.625</v>
      </c>
      <c r="C213" s="8">
        <v>7.75</v>
      </c>
      <c r="D213" s="8">
        <f t="shared" si="3"/>
        <v>0.27074235807860264</v>
      </c>
    </row>
    <row r="214" spans="1:4" x14ac:dyDescent="0.2">
      <c r="A214" s="7" t="s">
        <v>227</v>
      </c>
      <c r="B214" s="8">
        <v>30.5</v>
      </c>
      <c r="C214" s="8">
        <v>8.5</v>
      </c>
      <c r="D214" s="8">
        <f t="shared" si="3"/>
        <v>0.27868852459016391</v>
      </c>
    </row>
    <row r="215" spans="1:4" x14ac:dyDescent="0.2">
      <c r="A215" s="7" t="s">
        <v>228</v>
      </c>
      <c r="B215" s="8">
        <v>28.3125</v>
      </c>
      <c r="C215" s="8">
        <v>8.5</v>
      </c>
      <c r="D215" s="8">
        <f t="shared" si="3"/>
        <v>0.30022075055187636</v>
      </c>
    </row>
    <row r="216" spans="1:4" x14ac:dyDescent="0.2">
      <c r="A216" s="7" t="s">
        <v>229</v>
      </c>
      <c r="B216" s="8">
        <v>23.75</v>
      </c>
      <c r="C216" s="8">
        <v>7.7812000000000001</v>
      </c>
      <c r="D216" s="8">
        <f t="shared" si="3"/>
        <v>0.32762947368421053</v>
      </c>
    </row>
    <row r="217" spans="1:4" x14ac:dyDescent="0.2">
      <c r="A217" s="7" t="s">
        <v>230</v>
      </c>
      <c r="B217" s="8">
        <v>27.875</v>
      </c>
      <c r="C217" s="8">
        <v>8.7187999999999999</v>
      </c>
      <c r="D217" s="8">
        <f t="shared" si="3"/>
        <v>0.31278206278026904</v>
      </c>
    </row>
    <row r="218" spans="1:4" x14ac:dyDescent="0.2">
      <c r="A218" s="7" t="s">
        <v>231</v>
      </c>
      <c r="B218" s="8">
        <v>28</v>
      </c>
      <c r="C218" s="8">
        <v>9.25</v>
      </c>
      <c r="D218" s="8">
        <f t="shared" si="3"/>
        <v>0.33035714285714285</v>
      </c>
    </row>
    <row r="219" spans="1:4" x14ac:dyDescent="0.2">
      <c r="A219" s="7" t="s">
        <v>232</v>
      </c>
      <c r="B219" s="8">
        <v>24.3125</v>
      </c>
      <c r="C219" s="8">
        <v>9.0312000000000001</v>
      </c>
      <c r="D219" s="8">
        <f t="shared" si="3"/>
        <v>0.37146323907455014</v>
      </c>
    </row>
    <row r="220" spans="1:4" x14ac:dyDescent="0.2">
      <c r="A220" s="7" t="s">
        <v>233</v>
      </c>
      <c r="B220" s="8">
        <v>24.625</v>
      </c>
      <c r="C220" s="8">
        <v>9.5</v>
      </c>
      <c r="D220" s="8">
        <f t="shared" si="3"/>
        <v>0.38578680203045684</v>
      </c>
    </row>
    <row r="221" spans="1:4" x14ac:dyDescent="0.2">
      <c r="A221" s="7" t="s">
        <v>234</v>
      </c>
      <c r="B221" s="8">
        <v>24.25</v>
      </c>
      <c r="C221" s="8">
        <v>10.0625</v>
      </c>
      <c r="D221" s="8">
        <f t="shared" si="3"/>
        <v>0.41494845360824745</v>
      </c>
    </row>
    <row r="222" spans="1:4" x14ac:dyDescent="0.2">
      <c r="A222" s="7" t="s">
        <v>235</v>
      </c>
      <c r="B222" s="8">
        <v>24.3125</v>
      </c>
      <c r="C222" s="8">
        <v>10</v>
      </c>
      <c r="D222" s="8">
        <f t="shared" si="3"/>
        <v>0.41131105398457585</v>
      </c>
    </row>
    <row r="223" spans="1:4" x14ac:dyDescent="0.2">
      <c r="A223" s="7" t="s">
        <v>236</v>
      </c>
      <c r="B223" s="8">
        <v>26</v>
      </c>
      <c r="C223" s="8">
        <v>10.6875</v>
      </c>
      <c r="D223" s="8">
        <f t="shared" si="3"/>
        <v>0.41105769230769229</v>
      </c>
    </row>
    <row r="224" spans="1:4" x14ac:dyDescent="0.2">
      <c r="A224" s="7" t="s">
        <v>237</v>
      </c>
      <c r="B224" s="8">
        <v>27.5625</v>
      </c>
      <c r="C224" s="8">
        <v>10.375</v>
      </c>
      <c r="D224" s="8">
        <f t="shared" si="3"/>
        <v>0.37641723356009071</v>
      </c>
    </row>
    <row r="225" spans="1:4" x14ac:dyDescent="0.2">
      <c r="A225" s="7" t="s">
        <v>238</v>
      </c>
      <c r="B225" s="8">
        <v>26.5625</v>
      </c>
      <c r="C225" s="8">
        <v>10.125</v>
      </c>
      <c r="D225" s="8">
        <f t="shared" si="3"/>
        <v>0.38117647058823528</v>
      </c>
    </row>
    <row r="226" spans="1:4" x14ac:dyDescent="0.2">
      <c r="A226" s="7" t="s">
        <v>239</v>
      </c>
      <c r="B226" s="8">
        <v>27.75</v>
      </c>
      <c r="C226" s="8">
        <v>10.3125</v>
      </c>
      <c r="D226" s="8">
        <f t="shared" si="3"/>
        <v>0.3716216216216216</v>
      </c>
    </row>
    <row r="227" spans="1:4" x14ac:dyDescent="0.2">
      <c r="A227" s="7" t="s">
        <v>240</v>
      </c>
      <c r="B227" s="8">
        <v>26.6875</v>
      </c>
      <c r="C227" s="8">
        <v>10.4375</v>
      </c>
      <c r="D227" s="8">
        <f t="shared" si="3"/>
        <v>0.3911007025761124</v>
      </c>
    </row>
    <row r="228" spans="1:4" x14ac:dyDescent="0.2">
      <c r="A228" s="7" t="s">
        <v>241</v>
      </c>
      <c r="B228" s="8">
        <v>25.0625</v>
      </c>
      <c r="C228" s="8">
        <v>10.125</v>
      </c>
      <c r="D228" s="8">
        <f t="shared" si="3"/>
        <v>0.40399002493765584</v>
      </c>
    </row>
    <row r="229" spans="1:4" x14ac:dyDescent="0.2">
      <c r="A229" s="7" t="s">
        <v>242</v>
      </c>
      <c r="B229" s="8">
        <v>24.9375</v>
      </c>
      <c r="C229" s="8">
        <v>10.0625</v>
      </c>
      <c r="D229" s="8">
        <f t="shared" si="3"/>
        <v>0.40350877192982454</v>
      </c>
    </row>
    <row r="230" spans="1:4" x14ac:dyDescent="0.2">
      <c r="A230" s="7" t="s">
        <v>243</v>
      </c>
      <c r="B230" s="8">
        <v>26.4375</v>
      </c>
      <c r="C230" s="8">
        <v>10.375</v>
      </c>
      <c r="D230" s="8">
        <f t="shared" si="3"/>
        <v>0.39243498817966904</v>
      </c>
    </row>
    <row r="231" spans="1:4" x14ac:dyDescent="0.2">
      <c r="A231" s="7" t="s">
        <v>244</v>
      </c>
      <c r="B231" s="8">
        <v>26.25</v>
      </c>
      <c r="C231" s="8">
        <v>11</v>
      </c>
      <c r="D231" s="8">
        <f t="shared" si="3"/>
        <v>0.41904761904761906</v>
      </c>
    </row>
    <row r="232" spans="1:4" x14ac:dyDescent="0.2">
      <c r="A232" s="7" t="s">
        <v>245</v>
      </c>
      <c r="B232" s="8">
        <v>26.75</v>
      </c>
      <c r="C232" s="8">
        <v>11.1875</v>
      </c>
      <c r="D232" s="8">
        <f t="shared" si="3"/>
        <v>0.41822429906542058</v>
      </c>
    </row>
    <row r="233" spans="1:4" x14ac:dyDescent="0.2">
      <c r="A233" s="7" t="s">
        <v>246</v>
      </c>
      <c r="B233" s="8">
        <v>27.1875</v>
      </c>
      <c r="C233" s="8">
        <v>10.625</v>
      </c>
      <c r="D233" s="8">
        <f t="shared" si="3"/>
        <v>0.39080459770114945</v>
      </c>
    </row>
    <row r="234" spans="1:4" x14ac:dyDescent="0.2">
      <c r="A234" s="7" t="s">
        <v>247</v>
      </c>
      <c r="B234" s="8">
        <v>28.5625</v>
      </c>
      <c r="C234" s="8">
        <v>11.0625</v>
      </c>
      <c r="D234" s="8">
        <f t="shared" si="3"/>
        <v>0.387308533916849</v>
      </c>
    </row>
    <row r="235" spans="1:4" x14ac:dyDescent="0.2">
      <c r="A235" s="7" t="s">
        <v>248</v>
      </c>
      <c r="B235" s="8">
        <v>28.25</v>
      </c>
      <c r="C235" s="8">
        <v>11</v>
      </c>
      <c r="D235" s="8">
        <f t="shared" si="3"/>
        <v>0.38938053097345132</v>
      </c>
    </row>
    <row r="236" spans="1:4" x14ac:dyDescent="0.2">
      <c r="A236" s="7" t="s">
        <v>249</v>
      </c>
      <c r="B236" s="8">
        <v>27.125</v>
      </c>
      <c r="C236" s="8">
        <v>10.75</v>
      </c>
      <c r="D236" s="8">
        <f t="shared" si="3"/>
        <v>0.39631336405529954</v>
      </c>
    </row>
    <row r="237" spans="1:4" x14ac:dyDescent="0.2">
      <c r="A237" s="7" t="s">
        <v>250</v>
      </c>
      <c r="B237" s="8">
        <v>25.6875</v>
      </c>
      <c r="C237" s="8">
        <v>11.1875</v>
      </c>
      <c r="D237" s="8">
        <f t="shared" si="3"/>
        <v>0.43552311435523117</v>
      </c>
    </row>
    <row r="238" spans="1:4" x14ac:dyDescent="0.2">
      <c r="A238" s="7" t="s">
        <v>251</v>
      </c>
      <c r="B238" s="8">
        <v>23.1875</v>
      </c>
      <c r="C238" s="8">
        <v>10.75</v>
      </c>
      <c r="D238" s="8">
        <f t="shared" si="3"/>
        <v>0.46361185983827491</v>
      </c>
    </row>
    <row r="239" spans="1:4" x14ac:dyDescent="0.2">
      <c r="A239" s="7" t="s">
        <v>252</v>
      </c>
      <c r="B239" s="8">
        <v>22.375</v>
      </c>
      <c r="C239" s="8">
        <v>10.4375</v>
      </c>
      <c r="D239" s="8">
        <f t="shared" si="3"/>
        <v>0.46648044692737428</v>
      </c>
    </row>
    <row r="240" spans="1:4" x14ac:dyDescent="0.2">
      <c r="A240" s="7" t="s">
        <v>253</v>
      </c>
      <c r="B240" s="8">
        <v>22</v>
      </c>
      <c r="C240" s="8">
        <v>10.625</v>
      </c>
      <c r="D240" s="8">
        <f t="shared" si="3"/>
        <v>0.48295454545454547</v>
      </c>
    </row>
    <row r="241" spans="1:4" x14ac:dyDescent="0.2">
      <c r="A241" s="7" t="s">
        <v>254</v>
      </c>
      <c r="B241" s="8">
        <v>22.125</v>
      </c>
      <c r="C241" s="8">
        <v>10.375</v>
      </c>
      <c r="D241" s="8">
        <f t="shared" si="3"/>
        <v>0.46892655367231639</v>
      </c>
    </row>
    <row r="242" spans="1:4" x14ac:dyDescent="0.2">
      <c r="A242" s="7" t="s">
        <v>255</v>
      </c>
      <c r="B242" s="8">
        <v>22.125</v>
      </c>
      <c r="C242" s="8">
        <v>10.25</v>
      </c>
      <c r="D242" s="8">
        <f t="shared" si="3"/>
        <v>0.4632768361581921</v>
      </c>
    </row>
    <row r="243" spans="1:4" x14ac:dyDescent="0.2">
      <c r="A243" s="7" t="s">
        <v>256</v>
      </c>
      <c r="B243" s="8">
        <v>20.1875</v>
      </c>
      <c r="C243" s="8">
        <v>9.9375</v>
      </c>
      <c r="D243" s="8">
        <f t="shared" si="3"/>
        <v>0.49226006191950467</v>
      </c>
    </row>
    <row r="244" spans="1:4" x14ac:dyDescent="0.2">
      <c r="A244" s="7" t="s">
        <v>257</v>
      </c>
      <c r="B244" s="8">
        <v>22.5625</v>
      </c>
      <c r="C244" s="8">
        <v>9.9687999999999999</v>
      </c>
      <c r="D244" s="8">
        <f t="shared" si="3"/>
        <v>0.44183047091412742</v>
      </c>
    </row>
    <row r="245" spans="1:4" x14ac:dyDescent="0.2">
      <c r="A245" s="7" t="s">
        <v>258</v>
      </c>
      <c r="B245" s="8">
        <v>23</v>
      </c>
      <c r="C245" s="8">
        <v>9.75</v>
      </c>
      <c r="D245" s="8">
        <f t="shared" si="3"/>
        <v>0.42391304347826086</v>
      </c>
    </row>
    <row r="246" spans="1:4" x14ac:dyDescent="0.2">
      <c r="A246" s="7" t="s">
        <v>259</v>
      </c>
      <c r="B246" s="8">
        <v>24.6875</v>
      </c>
      <c r="C246" s="8">
        <v>9.9687999999999999</v>
      </c>
      <c r="D246" s="8">
        <f t="shared" si="3"/>
        <v>0.40379949367088608</v>
      </c>
    </row>
    <row r="247" spans="1:4" x14ac:dyDescent="0.2">
      <c r="A247" s="7" t="s">
        <v>260</v>
      </c>
      <c r="B247" s="8">
        <v>24.875</v>
      </c>
      <c r="C247" s="8">
        <v>10.0625</v>
      </c>
      <c r="D247" s="8">
        <f t="shared" si="3"/>
        <v>0.40452261306532661</v>
      </c>
    </row>
    <row r="248" spans="1:4" x14ac:dyDescent="0.2">
      <c r="A248" s="7" t="s">
        <v>261</v>
      </c>
      <c r="B248" s="8">
        <v>22.75</v>
      </c>
      <c r="C248" s="8">
        <v>9.5</v>
      </c>
      <c r="D248" s="8">
        <f t="shared" si="3"/>
        <v>0.4175824175824176</v>
      </c>
    </row>
    <row r="249" spans="1:4" x14ac:dyDescent="0.2">
      <c r="A249" s="7" t="s">
        <v>262</v>
      </c>
      <c r="B249" s="8">
        <v>22.609400000000001</v>
      </c>
      <c r="C249" s="8">
        <v>9.0625</v>
      </c>
      <c r="D249" s="8">
        <f t="shared" si="3"/>
        <v>0.40082885879324526</v>
      </c>
    </row>
    <row r="250" spans="1:4" x14ac:dyDescent="0.2">
      <c r="A250" s="7" t="s">
        <v>263</v>
      </c>
      <c r="B250" s="8">
        <v>20.5</v>
      </c>
      <c r="C250" s="8">
        <v>8.8437999999999999</v>
      </c>
      <c r="D250" s="8">
        <f t="shared" si="3"/>
        <v>0.43140487804878047</v>
      </c>
    </row>
    <row r="251" spans="1:4" x14ac:dyDescent="0.2">
      <c r="A251" s="7" t="s">
        <v>264</v>
      </c>
      <c r="B251" s="8">
        <v>20.875</v>
      </c>
      <c r="C251" s="8">
        <v>8.8437999999999999</v>
      </c>
      <c r="D251" s="8">
        <f t="shared" si="3"/>
        <v>0.42365508982035927</v>
      </c>
    </row>
    <row r="252" spans="1:4" x14ac:dyDescent="0.2">
      <c r="A252" s="7" t="s">
        <v>265</v>
      </c>
      <c r="B252" s="8">
        <v>23.3125</v>
      </c>
      <c r="C252" s="8">
        <v>9.0312000000000001</v>
      </c>
      <c r="D252" s="8">
        <f t="shared" si="3"/>
        <v>0.38739731903485253</v>
      </c>
    </row>
    <row r="253" spans="1:4" x14ac:dyDescent="0.2">
      <c r="A253" s="7" t="s">
        <v>266</v>
      </c>
      <c r="B253" s="8">
        <v>21.8125</v>
      </c>
      <c r="C253" s="8">
        <v>9.5</v>
      </c>
      <c r="D253" s="8">
        <f t="shared" si="3"/>
        <v>0.4355300859598854</v>
      </c>
    </row>
    <row r="254" spans="1:4" x14ac:dyDescent="0.2">
      <c r="A254" s="7" t="s">
        <v>267</v>
      </c>
      <c r="B254" s="8">
        <v>19.8125</v>
      </c>
      <c r="C254" s="8">
        <v>9</v>
      </c>
      <c r="D254" s="8">
        <f t="shared" si="3"/>
        <v>0.45425867507886436</v>
      </c>
    </row>
    <row r="255" spans="1:4" x14ac:dyDescent="0.2">
      <c r="A255" s="7" t="s">
        <v>268</v>
      </c>
      <c r="B255" s="8">
        <v>17.375</v>
      </c>
      <c r="C255" s="8">
        <v>9.125</v>
      </c>
      <c r="D255" s="8">
        <f t="shared" si="3"/>
        <v>0.52517985611510787</v>
      </c>
    </row>
    <row r="256" spans="1:4" x14ac:dyDescent="0.2">
      <c r="A256" s="7" t="s">
        <v>269</v>
      </c>
      <c r="B256" s="8">
        <v>17.375</v>
      </c>
      <c r="C256" s="8">
        <v>7.5</v>
      </c>
      <c r="D256" s="8">
        <f t="shared" si="3"/>
        <v>0.43165467625899279</v>
      </c>
    </row>
    <row r="257" spans="1:4" x14ac:dyDescent="0.2">
      <c r="A257" s="7" t="s">
        <v>270</v>
      </c>
      <c r="B257" s="8">
        <v>18.125</v>
      </c>
      <c r="C257" s="8">
        <v>7.125</v>
      </c>
      <c r="D257" s="8">
        <f t="shared" si="3"/>
        <v>0.39310344827586208</v>
      </c>
    </row>
    <row r="258" spans="1:4" x14ac:dyDescent="0.2">
      <c r="A258" s="7" t="s">
        <v>271</v>
      </c>
      <c r="B258" s="8">
        <v>17.3125</v>
      </c>
      <c r="C258" s="8">
        <v>7.1562000000000001</v>
      </c>
      <c r="D258" s="8">
        <f t="shared" si="3"/>
        <v>0.41335451263537909</v>
      </c>
    </row>
    <row r="259" spans="1:4" x14ac:dyDescent="0.2">
      <c r="A259" s="7" t="s">
        <v>272</v>
      </c>
      <c r="B259" s="8">
        <v>19.375</v>
      </c>
      <c r="C259" s="8">
        <v>7.0625</v>
      </c>
      <c r="D259" s="8">
        <f t="shared" si="3"/>
        <v>0.36451612903225805</v>
      </c>
    </row>
    <row r="260" spans="1:4" x14ac:dyDescent="0.2">
      <c r="A260" s="7" t="s">
        <v>273</v>
      </c>
      <c r="B260" s="8">
        <v>22.0625</v>
      </c>
      <c r="C260" s="8">
        <v>6.9062000000000001</v>
      </c>
      <c r="D260" s="8">
        <f t="shared" si="3"/>
        <v>0.31302889518413596</v>
      </c>
    </row>
    <row r="261" spans="1:4" x14ac:dyDescent="0.2">
      <c r="A261" s="7" t="s">
        <v>274</v>
      </c>
      <c r="B261" s="8">
        <v>20.375</v>
      </c>
      <c r="C261" s="8">
        <v>7</v>
      </c>
      <c r="D261" s="8">
        <f t="shared" ref="D261:D324" si="4">C261/B261</f>
        <v>0.34355828220858897</v>
      </c>
    </row>
    <row r="262" spans="1:4" x14ac:dyDescent="0.2">
      <c r="A262" s="7" t="s">
        <v>275</v>
      </c>
      <c r="B262" s="8">
        <v>19.625</v>
      </c>
      <c r="C262" s="8">
        <v>6.75</v>
      </c>
      <c r="D262" s="8">
        <f t="shared" si="4"/>
        <v>0.34394904458598724</v>
      </c>
    </row>
    <row r="263" spans="1:4" x14ac:dyDescent="0.2">
      <c r="A263" s="7" t="s">
        <v>276</v>
      </c>
      <c r="B263" s="8">
        <v>17.1875</v>
      </c>
      <c r="C263" s="8">
        <v>6.375</v>
      </c>
      <c r="D263" s="8">
        <f t="shared" si="4"/>
        <v>0.37090909090909091</v>
      </c>
    </row>
    <row r="264" spans="1:4" x14ac:dyDescent="0.2">
      <c r="A264" s="7" t="s">
        <v>277</v>
      </c>
      <c r="B264" s="8">
        <v>17</v>
      </c>
      <c r="C264" s="8">
        <v>6.3437999999999999</v>
      </c>
      <c r="D264" s="8">
        <f t="shared" si="4"/>
        <v>0.37316470588235295</v>
      </c>
    </row>
    <row r="265" spans="1:4" x14ac:dyDescent="0.2">
      <c r="A265" s="7" t="s">
        <v>278</v>
      </c>
      <c r="B265" s="8">
        <v>16.25</v>
      </c>
      <c r="C265" s="8">
        <v>6</v>
      </c>
      <c r="D265" s="8">
        <f t="shared" si="4"/>
        <v>0.36923076923076925</v>
      </c>
    </row>
    <row r="266" spans="1:4" x14ac:dyDescent="0.2">
      <c r="A266" s="7" t="s">
        <v>279</v>
      </c>
      <c r="B266" s="8">
        <v>15.1875</v>
      </c>
      <c r="C266" s="8">
        <v>6.375</v>
      </c>
      <c r="D266" s="8">
        <f t="shared" si="4"/>
        <v>0.41975308641975306</v>
      </c>
    </row>
    <row r="267" spans="1:4" x14ac:dyDescent="0.2">
      <c r="A267" s="7" t="s">
        <v>280</v>
      </c>
      <c r="B267" s="8">
        <v>13.5625</v>
      </c>
      <c r="C267" s="8">
        <v>6.1875</v>
      </c>
      <c r="D267" s="8">
        <f t="shared" si="4"/>
        <v>0.45622119815668205</v>
      </c>
    </row>
    <row r="268" spans="1:4" x14ac:dyDescent="0.2">
      <c r="A268" s="7" t="s">
        <v>281</v>
      </c>
      <c r="B268" s="8">
        <v>14.3125</v>
      </c>
      <c r="C268" s="8">
        <v>6.625</v>
      </c>
      <c r="D268" s="8">
        <f t="shared" si="4"/>
        <v>0.46288209606986902</v>
      </c>
    </row>
    <row r="269" spans="1:4" x14ac:dyDescent="0.2">
      <c r="A269" s="7" t="s">
        <v>282</v>
      </c>
      <c r="B269" s="8">
        <v>13.5625</v>
      </c>
      <c r="C269" s="8">
        <v>6.2187999999999999</v>
      </c>
      <c r="D269" s="8">
        <f t="shared" si="4"/>
        <v>0.45852903225806452</v>
      </c>
    </row>
    <row r="270" spans="1:4" x14ac:dyDescent="0.2">
      <c r="A270" s="7" t="s">
        <v>283</v>
      </c>
      <c r="B270" s="8">
        <v>13.1875</v>
      </c>
      <c r="C270" s="8">
        <v>6</v>
      </c>
      <c r="D270" s="8">
        <f t="shared" si="4"/>
        <v>0.45497630331753552</v>
      </c>
    </row>
    <row r="271" spans="1:4" x14ac:dyDescent="0.2">
      <c r="A271" s="7" t="s">
        <v>284</v>
      </c>
      <c r="B271" s="8">
        <v>13.8125</v>
      </c>
      <c r="C271" s="8">
        <v>5.9062000000000001</v>
      </c>
      <c r="D271" s="8">
        <f t="shared" si="4"/>
        <v>0.4275981900452489</v>
      </c>
    </row>
    <row r="272" spans="1:4" x14ac:dyDescent="0.2">
      <c r="A272" s="7" t="s">
        <v>285</v>
      </c>
      <c r="B272" s="8">
        <v>14.5625</v>
      </c>
      <c r="C272" s="8">
        <v>5.875</v>
      </c>
      <c r="D272" s="8">
        <f t="shared" si="4"/>
        <v>0.40343347639484978</v>
      </c>
    </row>
    <row r="273" spans="1:4" x14ac:dyDescent="0.2">
      <c r="A273" s="7" t="s">
        <v>286</v>
      </c>
      <c r="B273" s="8">
        <v>14.4375</v>
      </c>
      <c r="C273" s="8">
        <v>5.9687999999999999</v>
      </c>
      <c r="D273" s="8">
        <f t="shared" si="4"/>
        <v>0.41342337662337664</v>
      </c>
    </row>
    <row r="274" spans="1:4" x14ac:dyDescent="0.2">
      <c r="A274" s="7" t="s">
        <v>287</v>
      </c>
      <c r="B274" s="8">
        <v>15.5</v>
      </c>
      <c r="C274" s="8">
        <v>5.9687999999999999</v>
      </c>
      <c r="D274" s="8">
        <f t="shared" si="4"/>
        <v>0.38508387096774194</v>
      </c>
    </row>
    <row r="275" spans="1:4" x14ac:dyDescent="0.2">
      <c r="A275" s="7" t="s">
        <v>288</v>
      </c>
      <c r="B275" s="8">
        <v>8.0625</v>
      </c>
      <c r="C275" s="8">
        <v>5.7812000000000001</v>
      </c>
      <c r="D275" s="8">
        <f t="shared" si="4"/>
        <v>0.71704806201550386</v>
      </c>
    </row>
    <row r="276" spans="1:4" x14ac:dyDescent="0.2">
      <c r="A276" s="7" t="s">
        <v>289</v>
      </c>
      <c r="B276" s="8">
        <v>8</v>
      </c>
      <c r="C276" s="8">
        <v>5.6875</v>
      </c>
      <c r="D276" s="8">
        <f t="shared" si="4"/>
        <v>0.7109375</v>
      </c>
    </row>
    <row r="277" spans="1:4" x14ac:dyDescent="0.2">
      <c r="A277" s="7" t="s">
        <v>290</v>
      </c>
      <c r="B277" s="8">
        <v>8.4062000000000001</v>
      </c>
      <c r="C277" s="8">
        <v>5.7187999999999999</v>
      </c>
      <c r="D277" s="8">
        <f t="shared" si="4"/>
        <v>0.68030739216292735</v>
      </c>
    </row>
    <row r="278" spans="1:4" x14ac:dyDescent="0.2">
      <c r="A278" s="7" t="s">
        <v>291</v>
      </c>
      <c r="B278" s="8">
        <v>7.5625</v>
      </c>
      <c r="C278" s="8">
        <v>5.125</v>
      </c>
      <c r="D278" s="8">
        <f t="shared" si="4"/>
        <v>0.6776859504132231</v>
      </c>
    </row>
    <row r="279" spans="1:4" x14ac:dyDescent="0.2">
      <c r="A279" s="7" t="s">
        <v>292</v>
      </c>
      <c r="B279" s="8">
        <v>6.5312000000000001</v>
      </c>
      <c r="C279" s="8">
        <v>4.7812000000000001</v>
      </c>
      <c r="D279" s="8">
        <f t="shared" si="4"/>
        <v>0.73205536501714841</v>
      </c>
    </row>
    <row r="280" spans="1:4" x14ac:dyDescent="0.2">
      <c r="A280" s="7" t="s">
        <v>293</v>
      </c>
      <c r="B280" s="8">
        <v>5.9687999999999999</v>
      </c>
      <c r="C280" s="8">
        <v>4.75</v>
      </c>
      <c r="D280" s="8">
        <f t="shared" si="4"/>
        <v>0.79580485189652861</v>
      </c>
    </row>
    <row r="281" spans="1:4" x14ac:dyDescent="0.2">
      <c r="A281" s="7" t="s">
        <v>294</v>
      </c>
      <c r="B281" s="8">
        <v>6.5625</v>
      </c>
      <c r="C281" s="8">
        <v>4.7812000000000001</v>
      </c>
      <c r="D281" s="8">
        <f t="shared" si="4"/>
        <v>0.7285638095238095</v>
      </c>
    </row>
    <row r="282" spans="1:4" x14ac:dyDescent="0.2">
      <c r="A282" s="7" t="s">
        <v>295</v>
      </c>
      <c r="B282" s="8">
        <v>6.0937999999999999</v>
      </c>
      <c r="C282" s="8">
        <v>4.625</v>
      </c>
      <c r="D282" s="8">
        <f t="shared" si="4"/>
        <v>0.75896813154353604</v>
      </c>
    </row>
    <row r="283" spans="1:4" x14ac:dyDescent="0.2">
      <c r="A283" s="7" t="s">
        <v>296</v>
      </c>
      <c r="B283" s="8">
        <v>6.48</v>
      </c>
      <c r="C283" s="8">
        <v>4.5999999999999996</v>
      </c>
      <c r="D283" s="8">
        <f t="shared" si="4"/>
        <v>0.70987654320987648</v>
      </c>
    </row>
    <row r="284" spans="1:4" x14ac:dyDescent="0.2">
      <c r="A284" s="7" t="s">
        <v>297</v>
      </c>
      <c r="B284" s="8">
        <v>7.07</v>
      </c>
      <c r="C284" s="8">
        <v>4.57</v>
      </c>
      <c r="D284" s="8">
        <f t="shared" si="4"/>
        <v>0.6463932107496464</v>
      </c>
    </row>
    <row r="285" spans="1:4" x14ac:dyDescent="0.2">
      <c r="A285" s="7" t="s">
        <v>298</v>
      </c>
      <c r="B285" s="8">
        <v>7.1</v>
      </c>
      <c r="C285" s="8">
        <v>4.57</v>
      </c>
      <c r="D285" s="8">
        <f t="shared" si="4"/>
        <v>0.64366197183098595</v>
      </c>
    </row>
    <row r="286" spans="1:4" x14ac:dyDescent="0.2">
      <c r="A286" s="7" t="s">
        <v>299</v>
      </c>
      <c r="B286" s="8">
        <v>7.07</v>
      </c>
      <c r="C286" s="8">
        <v>4.67</v>
      </c>
      <c r="D286" s="8">
        <f t="shared" si="4"/>
        <v>0.66053748231966047</v>
      </c>
    </row>
    <row r="287" spans="1:4" x14ac:dyDescent="0.2">
      <c r="A287" s="7" t="s">
        <v>300</v>
      </c>
      <c r="B287" s="8">
        <v>6.49</v>
      </c>
      <c r="C287" s="8">
        <v>4.55</v>
      </c>
      <c r="D287" s="8">
        <f t="shared" si="4"/>
        <v>0.7010785824345146</v>
      </c>
    </row>
    <row r="288" spans="1:4" x14ac:dyDescent="0.2">
      <c r="A288" s="7" t="s">
        <v>301</v>
      </c>
      <c r="B288" s="8">
        <v>6.3</v>
      </c>
      <c r="C288" s="8">
        <v>4.8899999999999997</v>
      </c>
      <c r="D288" s="8">
        <f t="shared" si="4"/>
        <v>0.77619047619047621</v>
      </c>
    </row>
    <row r="289" spans="1:4" x14ac:dyDescent="0.2">
      <c r="A289" s="7" t="s">
        <v>302</v>
      </c>
      <c r="B289" s="8">
        <v>6.83</v>
      </c>
      <c r="C289" s="8">
        <v>5.39</v>
      </c>
      <c r="D289" s="8">
        <f t="shared" si="4"/>
        <v>0.78916544655929721</v>
      </c>
    </row>
    <row r="290" spans="1:4" x14ac:dyDescent="0.2">
      <c r="A290" s="7" t="s">
        <v>303</v>
      </c>
      <c r="B290" s="8">
        <v>7.7</v>
      </c>
      <c r="C290" s="8">
        <v>5.74</v>
      </c>
      <c r="D290" s="8">
        <f t="shared" si="4"/>
        <v>0.74545454545454548</v>
      </c>
    </row>
    <row r="291" spans="1:4" x14ac:dyDescent="0.2">
      <c r="A291" s="7" t="s">
        <v>304</v>
      </c>
      <c r="B291" s="8">
        <v>8.26</v>
      </c>
      <c r="C291" s="8">
        <v>5.49</v>
      </c>
      <c r="D291" s="8">
        <f t="shared" si="4"/>
        <v>0.66464891041162233</v>
      </c>
    </row>
    <row r="292" spans="1:4" x14ac:dyDescent="0.2">
      <c r="A292" s="7" t="s">
        <v>305</v>
      </c>
      <c r="B292" s="8">
        <v>7.43</v>
      </c>
      <c r="C292" s="8">
        <v>5.16</v>
      </c>
      <c r="D292" s="8">
        <f t="shared" si="4"/>
        <v>0.69448183041722755</v>
      </c>
    </row>
    <row r="293" spans="1:4" x14ac:dyDescent="0.2">
      <c r="A293" s="7" t="s">
        <v>306</v>
      </c>
      <c r="B293" s="8">
        <v>6.94</v>
      </c>
      <c r="C293" s="8">
        <v>5.49</v>
      </c>
      <c r="D293" s="8">
        <f t="shared" si="4"/>
        <v>0.79106628242074928</v>
      </c>
    </row>
    <row r="294" spans="1:4" x14ac:dyDescent="0.2">
      <c r="A294" s="7" t="s">
        <v>307</v>
      </c>
      <c r="B294" s="8">
        <v>7.29</v>
      </c>
      <c r="C294" s="8">
        <v>5.68</v>
      </c>
      <c r="D294" s="8">
        <f t="shared" si="4"/>
        <v>0.7791495198902606</v>
      </c>
    </row>
    <row r="295" spans="1:4" x14ac:dyDescent="0.2">
      <c r="A295" s="7" t="s">
        <v>308</v>
      </c>
      <c r="B295" s="8">
        <v>7.06</v>
      </c>
      <c r="C295" s="8">
        <v>5.71</v>
      </c>
      <c r="D295" s="8">
        <f t="shared" si="4"/>
        <v>0.80878186968838528</v>
      </c>
    </row>
    <row r="296" spans="1:4" x14ac:dyDescent="0.2">
      <c r="A296" s="7" t="s">
        <v>309</v>
      </c>
      <c r="B296" s="8">
        <v>7.39</v>
      </c>
      <c r="C296" s="8">
        <v>6.59</v>
      </c>
      <c r="D296" s="8">
        <f t="shared" si="4"/>
        <v>0.89174560216508802</v>
      </c>
    </row>
    <row r="297" spans="1:4" x14ac:dyDescent="0.2">
      <c r="A297" s="7" t="s">
        <v>310</v>
      </c>
      <c r="B297" s="8">
        <v>8.01</v>
      </c>
      <c r="C297" s="8">
        <v>6.52</v>
      </c>
      <c r="D297" s="8">
        <f t="shared" si="4"/>
        <v>0.81398252184769038</v>
      </c>
    </row>
    <row r="298" spans="1:4" x14ac:dyDescent="0.2">
      <c r="A298" s="7" t="s">
        <v>311</v>
      </c>
      <c r="B298" s="8">
        <v>8.49</v>
      </c>
      <c r="C298" s="8">
        <v>6.54</v>
      </c>
      <c r="D298" s="8">
        <f t="shared" si="4"/>
        <v>0.77031802120141346</v>
      </c>
    </row>
    <row r="299" spans="1:4" x14ac:dyDescent="0.2">
      <c r="A299" s="7" t="s">
        <v>312</v>
      </c>
      <c r="B299" s="8">
        <v>9.75</v>
      </c>
      <c r="C299" s="8">
        <v>6.75</v>
      </c>
      <c r="D299" s="8">
        <f t="shared" si="4"/>
        <v>0.69230769230769229</v>
      </c>
    </row>
    <row r="300" spans="1:4" x14ac:dyDescent="0.2">
      <c r="A300" s="7" t="s">
        <v>313</v>
      </c>
      <c r="B300" s="8">
        <v>8.24</v>
      </c>
      <c r="C300" s="8">
        <v>6.47</v>
      </c>
      <c r="D300" s="8">
        <f t="shared" si="4"/>
        <v>0.78519417475728148</v>
      </c>
    </row>
    <row r="301" spans="1:4" x14ac:dyDescent="0.2">
      <c r="A301" s="7" t="s">
        <v>314</v>
      </c>
      <c r="B301" s="8">
        <v>8.39</v>
      </c>
      <c r="C301" s="8">
        <v>6.9</v>
      </c>
      <c r="D301" s="8">
        <f t="shared" si="4"/>
        <v>0.8224076281287247</v>
      </c>
    </row>
    <row r="302" spans="1:4" x14ac:dyDescent="0.2">
      <c r="A302" s="7" t="s">
        <v>315</v>
      </c>
      <c r="B302" s="8">
        <v>8.27</v>
      </c>
      <c r="C302" s="8">
        <v>6.52</v>
      </c>
      <c r="D302" s="8">
        <f t="shared" si="4"/>
        <v>0.78839177750906886</v>
      </c>
    </row>
    <row r="303" spans="1:4" x14ac:dyDescent="0.2">
      <c r="A303" s="7" t="s">
        <v>316</v>
      </c>
      <c r="B303" s="8">
        <v>8.1999999999999993</v>
      </c>
      <c r="C303" s="8">
        <v>6.17</v>
      </c>
      <c r="D303" s="8">
        <f t="shared" si="4"/>
        <v>0.7524390243902439</v>
      </c>
    </row>
    <row r="304" spans="1:4" x14ac:dyDescent="0.2">
      <c r="A304" s="7" t="s">
        <v>317</v>
      </c>
      <c r="B304" s="8">
        <v>7.79</v>
      </c>
      <c r="C304" s="8">
        <v>5.69</v>
      </c>
      <c r="D304" s="8">
        <f t="shared" si="4"/>
        <v>0.73042362002567396</v>
      </c>
    </row>
    <row r="305" spans="1:4" x14ac:dyDescent="0.2">
      <c r="A305" s="7" t="s">
        <v>318</v>
      </c>
      <c r="B305" s="8">
        <v>7.5</v>
      </c>
      <c r="C305" s="8">
        <v>6.06</v>
      </c>
      <c r="D305" s="8">
        <f t="shared" si="4"/>
        <v>0.80799999999999994</v>
      </c>
    </row>
    <row r="306" spans="1:4" x14ac:dyDescent="0.2">
      <c r="A306" s="7" t="s">
        <v>319</v>
      </c>
      <c r="B306" s="8">
        <v>7.73</v>
      </c>
      <c r="C306" s="8">
        <v>5.7</v>
      </c>
      <c r="D306" s="8">
        <f t="shared" si="4"/>
        <v>0.73738680465717976</v>
      </c>
    </row>
    <row r="307" spans="1:4" x14ac:dyDescent="0.2">
      <c r="A307" s="7" t="s">
        <v>320</v>
      </c>
      <c r="B307" s="8">
        <v>7.1</v>
      </c>
      <c r="C307" s="8">
        <v>5.69</v>
      </c>
      <c r="D307" s="8">
        <f t="shared" si="4"/>
        <v>0.80140845070422539</v>
      </c>
    </row>
    <row r="308" spans="1:4" x14ac:dyDescent="0.2">
      <c r="A308" s="7" t="s">
        <v>321</v>
      </c>
      <c r="B308" s="8">
        <v>6.86</v>
      </c>
      <c r="C308" s="8">
        <v>5.69</v>
      </c>
      <c r="D308" s="8">
        <f t="shared" si="4"/>
        <v>0.82944606413994171</v>
      </c>
    </row>
    <row r="309" spans="1:4" x14ac:dyDescent="0.2">
      <c r="A309" s="7" t="s">
        <v>322</v>
      </c>
      <c r="B309" s="8">
        <v>7.11</v>
      </c>
      <c r="C309" s="8">
        <v>5.64</v>
      </c>
      <c r="D309" s="8">
        <f t="shared" si="4"/>
        <v>0.7932489451476793</v>
      </c>
    </row>
    <row r="310" spans="1:4" x14ac:dyDescent="0.2">
      <c r="A310" s="7" t="s">
        <v>323</v>
      </c>
      <c r="B310" s="8">
        <v>7.05</v>
      </c>
      <c r="C310" s="8">
        <v>5.81</v>
      </c>
      <c r="D310" s="8">
        <f t="shared" si="4"/>
        <v>0.82411347517730493</v>
      </c>
    </row>
    <row r="311" spans="1:4" x14ac:dyDescent="0.2">
      <c r="A311" s="7" t="s">
        <v>324</v>
      </c>
      <c r="B311" s="8">
        <v>5.05</v>
      </c>
      <c r="C311" s="8">
        <v>5.89</v>
      </c>
      <c r="D311" s="8">
        <f t="shared" si="4"/>
        <v>1.1663366336633663</v>
      </c>
    </row>
    <row r="312" spans="1:4" x14ac:dyDescent="0.2">
      <c r="A312" s="7" t="s">
        <v>325</v>
      </c>
      <c r="B312" s="8">
        <v>5.94</v>
      </c>
      <c r="C312" s="8">
        <v>6.32</v>
      </c>
      <c r="D312" s="8">
        <f t="shared" si="4"/>
        <v>1.063973063973064</v>
      </c>
    </row>
    <row r="313" spans="1:4" x14ac:dyDescent="0.2">
      <c r="A313" s="7" t="s">
        <v>326</v>
      </c>
      <c r="B313" s="8">
        <v>6.51</v>
      </c>
      <c r="C313" s="8">
        <v>6.42</v>
      </c>
      <c r="D313" s="8">
        <f t="shared" si="4"/>
        <v>0.98617511520737333</v>
      </c>
    </row>
    <row r="314" spans="1:4" x14ac:dyDescent="0.2">
      <c r="A314" s="7" t="s">
        <v>327</v>
      </c>
      <c r="B314" s="8">
        <v>6.37</v>
      </c>
      <c r="C314" s="8">
        <v>6.15</v>
      </c>
      <c r="D314" s="8">
        <f t="shared" si="4"/>
        <v>0.96546310832025117</v>
      </c>
    </row>
    <row r="315" spans="1:4" x14ac:dyDescent="0.2">
      <c r="A315" s="7" t="s">
        <v>328</v>
      </c>
      <c r="B315" s="8">
        <v>6.23</v>
      </c>
      <c r="C315" s="8">
        <v>6.5</v>
      </c>
      <c r="D315" s="8">
        <f t="shared" si="4"/>
        <v>1.043338683788122</v>
      </c>
    </row>
    <row r="316" spans="1:4" x14ac:dyDescent="0.2">
      <c r="A316" s="7" t="s">
        <v>329</v>
      </c>
      <c r="B316" s="8">
        <v>6.25</v>
      </c>
      <c r="C316" s="8">
        <v>6.28</v>
      </c>
      <c r="D316" s="8">
        <f t="shared" si="4"/>
        <v>1.0048000000000001</v>
      </c>
    </row>
    <row r="317" spans="1:4" x14ac:dyDescent="0.2">
      <c r="A317" s="7" t="s">
        <v>330</v>
      </c>
      <c r="B317" s="8">
        <v>6.03</v>
      </c>
      <c r="C317" s="8">
        <v>5.98</v>
      </c>
      <c r="D317" s="8">
        <f t="shared" si="4"/>
        <v>0.99170812603648428</v>
      </c>
    </row>
    <row r="318" spans="1:4" x14ac:dyDescent="0.2">
      <c r="A318" s="7" t="s">
        <v>331</v>
      </c>
      <c r="B318" s="8">
        <v>5.7</v>
      </c>
      <c r="C318" s="8">
        <v>5.81</v>
      </c>
      <c r="D318" s="8">
        <f t="shared" si="4"/>
        <v>1.0192982456140349</v>
      </c>
    </row>
    <row r="319" spans="1:4" x14ac:dyDescent="0.2">
      <c r="A319" s="7" t="s">
        <v>332</v>
      </c>
      <c r="B319" s="8">
        <v>5.63</v>
      </c>
      <c r="C319" s="8">
        <v>5.56</v>
      </c>
      <c r="D319" s="8">
        <f t="shared" si="4"/>
        <v>0.98756660746003544</v>
      </c>
    </row>
    <row r="320" spans="1:4" x14ac:dyDescent="0.2">
      <c r="A320" s="7" t="s">
        <v>333</v>
      </c>
      <c r="B320" s="8">
        <v>6.19</v>
      </c>
      <c r="C320" s="8">
        <v>5.73</v>
      </c>
      <c r="D320" s="8">
        <f t="shared" si="4"/>
        <v>0.92568659127625208</v>
      </c>
    </row>
    <row r="321" spans="1:4" x14ac:dyDescent="0.2">
      <c r="A321" s="7" t="s">
        <v>334</v>
      </c>
      <c r="B321" s="8">
        <v>6.25</v>
      </c>
      <c r="C321" s="8">
        <v>5.55</v>
      </c>
      <c r="D321" s="8">
        <f t="shared" si="4"/>
        <v>0.88800000000000001</v>
      </c>
    </row>
    <row r="322" spans="1:4" x14ac:dyDescent="0.2">
      <c r="A322" s="7" t="s">
        <v>335</v>
      </c>
      <c r="B322" s="8">
        <v>6.12</v>
      </c>
      <c r="C322" s="8">
        <v>5.56</v>
      </c>
      <c r="D322" s="8">
        <f t="shared" si="4"/>
        <v>0.90849673202614367</v>
      </c>
    </row>
    <row r="323" spans="1:4" x14ac:dyDescent="0.2">
      <c r="A323" s="7" t="s">
        <v>336</v>
      </c>
      <c r="B323" s="8">
        <v>5.99</v>
      </c>
      <c r="C323" s="8">
        <v>5.5</v>
      </c>
      <c r="D323" s="8">
        <f t="shared" si="4"/>
        <v>0.91819699499165275</v>
      </c>
    </row>
    <row r="324" spans="1:4" x14ac:dyDescent="0.2">
      <c r="A324" s="7" t="s">
        <v>337</v>
      </c>
      <c r="B324" s="8">
        <v>6.26</v>
      </c>
      <c r="C324" s="8">
        <v>5.66</v>
      </c>
      <c r="D324" s="8">
        <f t="shared" si="4"/>
        <v>0.90415335463258795</v>
      </c>
    </row>
    <row r="325" spans="1:4" x14ac:dyDescent="0.2">
      <c r="A325" s="7" t="s">
        <v>338</v>
      </c>
      <c r="B325" s="8">
        <v>6.03</v>
      </c>
      <c r="C325" s="8">
        <v>5.46</v>
      </c>
      <c r="D325" s="8">
        <f t="shared" ref="D325:D388" si="5">C325/B325</f>
        <v>0.90547263681592038</v>
      </c>
    </row>
    <row r="326" spans="1:4" x14ac:dyDescent="0.2">
      <c r="A326" s="7" t="s">
        <v>339</v>
      </c>
      <c r="B326" s="8">
        <v>5.83</v>
      </c>
      <c r="C326" s="8">
        <v>5.15</v>
      </c>
      <c r="D326" s="8">
        <f t="shared" si="5"/>
        <v>0.88336192109777023</v>
      </c>
    </row>
    <row r="327" spans="1:4" x14ac:dyDescent="0.2">
      <c r="A327" s="7" t="s">
        <v>340</v>
      </c>
      <c r="B327" s="8">
        <v>5.94</v>
      </c>
      <c r="C327" s="8">
        <v>5.18</v>
      </c>
      <c r="D327" s="8">
        <f t="shared" si="5"/>
        <v>0.87205387205387197</v>
      </c>
    </row>
    <row r="328" spans="1:4" x14ac:dyDescent="0.2">
      <c r="A328" s="7" t="s">
        <v>341</v>
      </c>
      <c r="B328" s="8">
        <v>5.75</v>
      </c>
      <c r="C328" s="8">
        <v>5.28</v>
      </c>
      <c r="D328" s="8">
        <f t="shared" si="5"/>
        <v>0.91826086956521746</v>
      </c>
    </row>
    <row r="329" spans="1:4" x14ac:dyDescent="0.2">
      <c r="A329" s="7" t="s">
        <v>342</v>
      </c>
      <c r="B329" s="8">
        <v>5.5</v>
      </c>
      <c r="C329" s="8">
        <v>4.87</v>
      </c>
      <c r="D329" s="8">
        <f t="shared" si="5"/>
        <v>0.88545454545454549</v>
      </c>
    </row>
    <row r="330" spans="1:4" x14ac:dyDescent="0.2">
      <c r="A330" s="7" t="s">
        <v>343</v>
      </c>
      <c r="B330" s="8">
        <v>5.14</v>
      </c>
      <c r="C330" s="8">
        <v>4.62</v>
      </c>
      <c r="D330" s="8">
        <f t="shared" si="5"/>
        <v>0.89883268482490275</v>
      </c>
    </row>
    <row r="331" spans="1:4" x14ac:dyDescent="0.2">
      <c r="A331" s="7" t="s">
        <v>344</v>
      </c>
      <c r="B331" s="8">
        <v>4.3499999999999996</v>
      </c>
      <c r="C331" s="8">
        <v>4.49</v>
      </c>
      <c r="D331" s="8">
        <f t="shared" si="5"/>
        <v>1.0321839080459771</v>
      </c>
    </row>
    <row r="332" spans="1:4" x14ac:dyDescent="0.2">
      <c r="A332" s="7" t="s">
        <v>345</v>
      </c>
      <c r="B332" s="8">
        <v>4.34</v>
      </c>
      <c r="C332" s="8">
        <v>4.59</v>
      </c>
      <c r="D332" s="8">
        <f t="shared" si="5"/>
        <v>1.0576036866359446</v>
      </c>
    </row>
    <row r="333" spans="1:4" x14ac:dyDescent="0.2">
      <c r="A333" s="7" t="s">
        <v>346</v>
      </c>
      <c r="B333" s="8">
        <v>4.1500000000000004</v>
      </c>
      <c r="C333" s="8">
        <v>4.62</v>
      </c>
      <c r="D333" s="8">
        <f t="shared" si="5"/>
        <v>1.1132530120481927</v>
      </c>
    </row>
    <row r="334" spans="1:4" x14ac:dyDescent="0.2">
      <c r="A334" s="7" t="s">
        <v>347</v>
      </c>
      <c r="B334" s="8">
        <v>4.5199999999999996</v>
      </c>
      <c r="C334" s="8">
        <v>4.71</v>
      </c>
      <c r="D334" s="8">
        <f t="shared" si="5"/>
        <v>1.0420353982300885</v>
      </c>
    </row>
    <row r="335" spans="1:4" x14ac:dyDescent="0.2">
      <c r="A335" s="7" t="s">
        <v>348</v>
      </c>
      <c r="B335" s="8">
        <v>4.58</v>
      </c>
      <c r="C335" s="8">
        <v>4.8</v>
      </c>
      <c r="D335" s="8">
        <f t="shared" si="5"/>
        <v>1.0480349344978166</v>
      </c>
    </row>
    <row r="336" spans="1:4" x14ac:dyDescent="0.2">
      <c r="A336" s="7" t="s">
        <v>349</v>
      </c>
      <c r="B336" s="8">
        <v>5.23</v>
      </c>
      <c r="C336" s="8">
        <v>5.03</v>
      </c>
      <c r="D336" s="8">
        <f t="shared" si="5"/>
        <v>0.96175908221797324</v>
      </c>
    </row>
    <row r="337" spans="1:4" x14ac:dyDescent="0.2">
      <c r="A337" s="7" t="s">
        <v>350</v>
      </c>
      <c r="B337" s="8">
        <v>5.19</v>
      </c>
      <c r="C337" s="8">
        <v>4.84</v>
      </c>
      <c r="D337" s="8">
        <f t="shared" si="5"/>
        <v>0.93256262042389204</v>
      </c>
    </row>
    <row r="338" spans="1:4" x14ac:dyDescent="0.2">
      <c r="A338" s="7" t="s">
        <v>351</v>
      </c>
      <c r="B338" s="8">
        <v>6.02</v>
      </c>
      <c r="C338" s="8">
        <v>4.62</v>
      </c>
      <c r="D338" s="8">
        <f t="shared" si="5"/>
        <v>0.76744186046511631</v>
      </c>
    </row>
    <row r="339" spans="1:4" x14ac:dyDescent="0.2">
      <c r="A339" s="7" t="s">
        <v>352</v>
      </c>
      <c r="B339" s="8">
        <v>6.13</v>
      </c>
      <c r="C339" s="8">
        <v>4.83</v>
      </c>
      <c r="D339" s="8">
        <f t="shared" si="5"/>
        <v>0.78792822185970635</v>
      </c>
    </row>
    <row r="340" spans="1:4" x14ac:dyDescent="0.2">
      <c r="A340" s="7" t="s">
        <v>353</v>
      </c>
      <c r="B340" s="8">
        <v>6.07</v>
      </c>
      <c r="C340" s="8">
        <v>4.75</v>
      </c>
      <c r="D340" s="8">
        <f t="shared" si="5"/>
        <v>0.78253706754530472</v>
      </c>
    </row>
    <row r="341" spans="1:4" x14ac:dyDescent="0.2">
      <c r="A341" s="7" t="s">
        <v>354</v>
      </c>
      <c r="B341" s="8">
        <v>6.19</v>
      </c>
      <c r="C341" s="8">
        <v>4.82</v>
      </c>
      <c r="D341" s="8">
        <f t="shared" si="5"/>
        <v>0.77867528271405495</v>
      </c>
    </row>
    <row r="342" spans="1:4" x14ac:dyDescent="0.2">
      <c r="A342" s="7" t="s">
        <v>355</v>
      </c>
      <c r="B342" s="8">
        <v>6.14</v>
      </c>
      <c r="C342" s="8">
        <v>4.7699999999999996</v>
      </c>
      <c r="D342" s="8">
        <f t="shared" si="5"/>
        <v>0.77687296416938112</v>
      </c>
    </row>
    <row r="343" spans="1:4" x14ac:dyDescent="0.2">
      <c r="A343" s="7" t="s">
        <v>356</v>
      </c>
      <c r="B343" s="8">
        <v>5.86</v>
      </c>
      <c r="C343" s="8">
        <v>4.83</v>
      </c>
      <c r="D343" s="8">
        <f t="shared" si="5"/>
        <v>0.82423208191126274</v>
      </c>
    </row>
    <row r="344" spans="1:4" x14ac:dyDescent="0.2">
      <c r="A344" s="7" t="s">
        <v>357</v>
      </c>
      <c r="B344" s="8">
        <v>5.43</v>
      </c>
      <c r="C344" s="8">
        <v>4.6500000000000004</v>
      </c>
      <c r="D344" s="8">
        <f t="shared" si="5"/>
        <v>0.85635359116022114</v>
      </c>
    </row>
    <row r="345" spans="1:4" x14ac:dyDescent="0.2">
      <c r="A345" s="7" t="s">
        <v>358</v>
      </c>
      <c r="B345" s="8">
        <v>5.87</v>
      </c>
      <c r="C345" s="8">
        <v>4.75</v>
      </c>
      <c r="D345" s="8">
        <f t="shared" si="5"/>
        <v>0.80919931856899485</v>
      </c>
    </row>
    <row r="346" spans="1:4" x14ac:dyDescent="0.2">
      <c r="A346" s="7" t="s">
        <v>359</v>
      </c>
      <c r="B346" s="8">
        <v>5.4</v>
      </c>
      <c r="C346" s="8">
        <v>4.5599999999999996</v>
      </c>
      <c r="D346" s="8">
        <f t="shared" si="5"/>
        <v>0.84444444444444433</v>
      </c>
    </row>
    <row r="347" spans="1:4" x14ac:dyDescent="0.2">
      <c r="A347" s="7" t="s">
        <v>360</v>
      </c>
      <c r="B347" s="8">
        <v>5.72</v>
      </c>
      <c r="C347" s="8">
        <v>4.54</v>
      </c>
      <c r="D347" s="8">
        <f t="shared" si="5"/>
        <v>0.79370629370629375</v>
      </c>
    </row>
    <row r="348" spans="1:4" x14ac:dyDescent="0.2">
      <c r="A348" s="7" t="s">
        <v>361</v>
      </c>
      <c r="B348" s="8">
        <v>6</v>
      </c>
      <c r="C348" s="8">
        <v>4.87</v>
      </c>
      <c r="D348" s="8">
        <f t="shared" si="5"/>
        <v>0.81166666666666665</v>
      </c>
    </row>
    <row r="349" spans="1:4" x14ac:dyDescent="0.2">
      <c r="A349" s="7" t="s">
        <v>362</v>
      </c>
      <c r="B349" s="8">
        <v>5.93</v>
      </c>
      <c r="C349" s="8">
        <v>4.9800000000000004</v>
      </c>
      <c r="D349" s="8">
        <f t="shared" si="5"/>
        <v>0.83979763912310301</v>
      </c>
    </row>
    <row r="350" spans="1:4" x14ac:dyDescent="0.2">
      <c r="A350" s="7" t="s">
        <v>363</v>
      </c>
      <c r="B350" s="8">
        <v>5.61</v>
      </c>
      <c r="C350" s="8">
        <v>4.82</v>
      </c>
      <c r="D350" s="8">
        <f t="shared" si="5"/>
        <v>0.85918003565062384</v>
      </c>
    </row>
    <row r="351" spans="1:4" x14ac:dyDescent="0.2">
      <c r="A351" s="7" t="s">
        <v>364</v>
      </c>
      <c r="B351" s="8">
        <v>5.4</v>
      </c>
      <c r="C351" s="8">
        <v>5.0199999999999996</v>
      </c>
      <c r="D351" s="8">
        <f t="shared" si="5"/>
        <v>0.92962962962962947</v>
      </c>
    </row>
    <row r="352" spans="1:4" x14ac:dyDescent="0.2">
      <c r="A352" s="7" t="s">
        <v>365</v>
      </c>
      <c r="B352" s="8">
        <v>5.23</v>
      </c>
      <c r="C352" s="8">
        <v>4.91</v>
      </c>
      <c r="D352" s="8">
        <f t="shared" si="5"/>
        <v>0.93881453154875716</v>
      </c>
    </row>
    <row r="353" spans="1:4" x14ac:dyDescent="0.2">
      <c r="A353" s="7" t="s">
        <v>366</v>
      </c>
      <c r="B353" s="8">
        <v>5.38</v>
      </c>
      <c r="C353" s="8">
        <v>4.97</v>
      </c>
      <c r="D353" s="8">
        <f t="shared" si="5"/>
        <v>0.92379182156133821</v>
      </c>
    </row>
    <row r="354" spans="1:4" x14ac:dyDescent="0.2">
      <c r="A354" s="7" t="s">
        <v>367</v>
      </c>
      <c r="B354" s="8">
        <v>5.37</v>
      </c>
      <c r="C354" s="8">
        <v>4.9400000000000004</v>
      </c>
      <c r="D354" s="8">
        <f t="shared" si="5"/>
        <v>0.91992551210428308</v>
      </c>
    </row>
    <row r="355" spans="1:4" x14ac:dyDescent="0.2">
      <c r="A355" s="7" t="s">
        <v>368</v>
      </c>
      <c r="B355" s="8">
        <v>5.0599999999999996</v>
      </c>
      <c r="C355" s="8">
        <v>4.99</v>
      </c>
      <c r="D355" s="8">
        <f t="shared" si="5"/>
        <v>0.98616600790513842</v>
      </c>
    </row>
    <row r="356" spans="1:4" x14ac:dyDescent="0.2">
      <c r="A356" s="7" t="s">
        <v>369</v>
      </c>
      <c r="B356" s="8">
        <v>5.12</v>
      </c>
      <c r="C356" s="8">
        <v>4.78</v>
      </c>
      <c r="D356" s="8">
        <f t="shared" si="5"/>
        <v>0.93359375</v>
      </c>
    </row>
    <row r="357" spans="1:4" x14ac:dyDescent="0.2">
      <c r="A357" s="7" t="s">
        <v>370</v>
      </c>
      <c r="B357" s="8">
        <v>5.0599999999999996</v>
      </c>
      <c r="C357" s="8">
        <v>4.82</v>
      </c>
      <c r="D357" s="8">
        <f t="shared" si="5"/>
        <v>0.95256916996047447</v>
      </c>
    </row>
    <row r="358" spans="1:4" x14ac:dyDescent="0.2">
      <c r="A358" s="7" t="s">
        <v>371</v>
      </c>
      <c r="B358" s="8">
        <v>5.18</v>
      </c>
      <c r="C358" s="8">
        <v>4.75</v>
      </c>
      <c r="D358" s="8">
        <f t="shared" si="5"/>
        <v>0.91698841698841704</v>
      </c>
    </row>
    <row r="359" spans="1:4" x14ac:dyDescent="0.2">
      <c r="A359" s="7" t="s">
        <v>372</v>
      </c>
      <c r="B359" s="8">
        <v>5.21</v>
      </c>
      <c r="C359" s="8">
        <v>4.95</v>
      </c>
      <c r="D359" s="8">
        <f t="shared" si="5"/>
        <v>0.95009596928982731</v>
      </c>
    </row>
    <row r="360" spans="1:4" x14ac:dyDescent="0.2">
      <c r="A360" s="7" t="s">
        <v>373</v>
      </c>
      <c r="B360" s="8">
        <v>5.15</v>
      </c>
      <c r="C360" s="8">
        <v>4.8499999999999996</v>
      </c>
      <c r="D360" s="8">
        <f t="shared" si="5"/>
        <v>0.9417475728155339</v>
      </c>
    </row>
    <row r="361" spans="1:4" x14ac:dyDescent="0.2">
      <c r="A361" s="7" t="s">
        <v>374</v>
      </c>
      <c r="B361" s="8">
        <v>5.37</v>
      </c>
      <c r="C361" s="8">
        <v>4.9000000000000004</v>
      </c>
      <c r="D361" s="8">
        <f t="shared" si="5"/>
        <v>0.91247672253258849</v>
      </c>
    </row>
    <row r="362" spans="1:4" x14ac:dyDescent="0.2">
      <c r="A362" s="7" t="s">
        <v>375</v>
      </c>
      <c r="B362" s="8">
        <v>5.27</v>
      </c>
      <c r="C362" s="8">
        <v>5</v>
      </c>
      <c r="D362" s="8">
        <f t="shared" si="5"/>
        <v>0.94876660341555985</v>
      </c>
    </row>
    <row r="363" spans="1:4" x14ac:dyDescent="0.2">
      <c r="A363" s="7" t="s">
        <v>376</v>
      </c>
      <c r="B363" s="8">
        <v>5.35</v>
      </c>
      <c r="C363" s="8">
        <v>4.9800000000000004</v>
      </c>
      <c r="D363" s="8">
        <f t="shared" si="5"/>
        <v>0.93084112149532727</v>
      </c>
    </row>
    <row r="364" spans="1:4" x14ac:dyDescent="0.2">
      <c r="A364" s="7" t="s">
        <v>377</v>
      </c>
      <c r="B364" s="8">
        <v>5.36</v>
      </c>
      <c r="C364" s="8">
        <v>4.88</v>
      </c>
      <c r="D364" s="8">
        <f t="shared" si="5"/>
        <v>0.91044776119402981</v>
      </c>
    </row>
    <row r="365" spans="1:4" x14ac:dyDescent="0.2">
      <c r="A365" s="7" t="s">
        <v>378</v>
      </c>
      <c r="B365" s="8">
        <v>5.24</v>
      </c>
      <c r="C365" s="8">
        <v>4.8099999999999996</v>
      </c>
      <c r="D365" s="8">
        <f t="shared" si="5"/>
        <v>0.91793893129770976</v>
      </c>
    </row>
    <row r="366" spans="1:4" x14ac:dyDescent="0.2">
      <c r="A366" s="7" t="s">
        <v>379</v>
      </c>
      <c r="B366" s="8">
        <v>5.21</v>
      </c>
      <c r="C366" s="8">
        <v>4.93</v>
      </c>
      <c r="D366" s="8">
        <f t="shared" si="5"/>
        <v>0.946257197696737</v>
      </c>
    </row>
    <row r="367" spans="1:4" x14ac:dyDescent="0.2">
      <c r="A367" s="7" t="s">
        <v>380</v>
      </c>
      <c r="B367" s="8">
        <v>5.13</v>
      </c>
      <c r="C367" s="8">
        <v>4.96</v>
      </c>
      <c r="D367" s="8">
        <f t="shared" si="5"/>
        <v>0.96686159844054587</v>
      </c>
    </row>
    <row r="368" spans="1:4" x14ac:dyDescent="0.2">
      <c r="A368" s="7" t="s">
        <v>381</v>
      </c>
      <c r="B368" s="8">
        <v>4.82</v>
      </c>
      <c r="C368" s="8">
        <v>4.9400000000000004</v>
      </c>
      <c r="D368" s="8">
        <f t="shared" si="5"/>
        <v>1.0248962655601659</v>
      </c>
    </row>
    <row r="369" spans="1:4" x14ac:dyDescent="0.2">
      <c r="A369" s="7" t="s">
        <v>382</v>
      </c>
      <c r="B369" s="8">
        <v>4.28</v>
      </c>
      <c r="C369" s="8">
        <v>5</v>
      </c>
      <c r="D369" s="8">
        <f t="shared" si="5"/>
        <v>1.1682242990654206</v>
      </c>
    </row>
    <row r="370" spans="1:4" x14ac:dyDescent="0.2">
      <c r="A370" s="7" t="s">
        <v>383</v>
      </c>
      <c r="B370" s="8">
        <v>4.5</v>
      </c>
      <c r="C370" s="8">
        <v>4.9800000000000004</v>
      </c>
      <c r="D370" s="8">
        <f t="shared" si="5"/>
        <v>1.1066666666666667</v>
      </c>
    </row>
    <row r="371" spans="1:4" x14ac:dyDescent="0.2">
      <c r="A371" s="7" t="s">
        <v>384</v>
      </c>
      <c r="B371" s="8">
        <v>4.3899999999999997</v>
      </c>
      <c r="C371" s="8">
        <v>4.96</v>
      </c>
      <c r="D371" s="8">
        <f t="shared" si="5"/>
        <v>1.1298405466970387</v>
      </c>
    </row>
    <row r="372" spans="1:4" x14ac:dyDescent="0.2">
      <c r="A372" s="7" t="s">
        <v>385</v>
      </c>
      <c r="B372" s="8">
        <v>4.2</v>
      </c>
      <c r="C372" s="8">
        <v>4.87</v>
      </c>
      <c r="D372" s="8">
        <f t="shared" si="5"/>
        <v>1.1595238095238094</v>
      </c>
    </row>
    <row r="373" spans="1:4" x14ac:dyDescent="0.2">
      <c r="A373" s="7" t="s">
        <v>386</v>
      </c>
      <c r="B373" s="8">
        <v>4.04</v>
      </c>
      <c r="C373" s="8">
        <v>5</v>
      </c>
      <c r="D373" s="8">
        <f t="shared" si="5"/>
        <v>1.2376237623762376</v>
      </c>
    </row>
    <row r="374" spans="1:4" x14ac:dyDescent="0.2">
      <c r="A374" s="7" t="s">
        <v>387</v>
      </c>
      <c r="B374" s="8">
        <v>4.1399999999999997</v>
      </c>
      <c r="C374" s="8">
        <v>4.9400000000000004</v>
      </c>
      <c r="D374" s="8">
        <f t="shared" si="5"/>
        <v>1.1932367149758456</v>
      </c>
    </row>
    <row r="375" spans="1:4" x14ac:dyDescent="0.2">
      <c r="A375" s="7" t="s">
        <v>388</v>
      </c>
      <c r="B375" s="8">
        <v>4.07</v>
      </c>
      <c r="C375" s="8">
        <v>4.95</v>
      </c>
      <c r="D375" s="8">
        <f t="shared" si="5"/>
        <v>1.2162162162162162</v>
      </c>
    </row>
    <row r="376" spans="1:4" x14ac:dyDescent="0.2">
      <c r="A376" s="7" t="s">
        <v>389</v>
      </c>
      <c r="B376" s="8">
        <v>3.9</v>
      </c>
      <c r="C376" s="8">
        <v>4.8499999999999996</v>
      </c>
      <c r="D376" s="8">
        <f t="shared" si="5"/>
        <v>1.2435897435897436</v>
      </c>
    </row>
    <row r="377" spans="1:4" x14ac:dyDescent="0.2">
      <c r="A377" s="7" t="s">
        <v>390</v>
      </c>
      <c r="B377" s="8">
        <v>3.72</v>
      </c>
      <c r="C377" s="8">
        <v>4.92</v>
      </c>
      <c r="D377" s="8">
        <f t="shared" si="5"/>
        <v>1.3225806451612903</v>
      </c>
    </row>
    <row r="378" spans="1:4" x14ac:dyDescent="0.2">
      <c r="A378" s="7" t="s">
        <v>391</v>
      </c>
      <c r="B378" s="8">
        <v>3.69</v>
      </c>
      <c r="C378" s="8">
        <v>4.95</v>
      </c>
      <c r="D378" s="8">
        <f t="shared" si="5"/>
        <v>1.3414634146341464</v>
      </c>
    </row>
    <row r="379" spans="1:4" x14ac:dyDescent="0.2">
      <c r="A379" s="7" t="s">
        <v>392</v>
      </c>
      <c r="B379" s="8">
        <v>3.94</v>
      </c>
      <c r="C379" s="8">
        <v>4.8899999999999997</v>
      </c>
      <c r="D379" s="8">
        <f t="shared" si="5"/>
        <v>1.2411167512690355</v>
      </c>
    </row>
    <row r="380" spans="1:4" x14ac:dyDescent="0.2">
      <c r="A380" s="7" t="s">
        <v>393</v>
      </c>
      <c r="B380" s="8">
        <v>3.79</v>
      </c>
      <c r="C380" s="8">
        <v>4.74</v>
      </c>
      <c r="D380" s="8">
        <f t="shared" si="5"/>
        <v>1.2506596306068603</v>
      </c>
    </row>
    <row r="381" spans="1:4" x14ac:dyDescent="0.2">
      <c r="A381" s="7" t="s">
        <v>394</v>
      </c>
      <c r="B381" s="8">
        <v>3.58</v>
      </c>
      <c r="C381" s="8">
        <v>4.5999999999999996</v>
      </c>
      <c r="D381" s="8">
        <f t="shared" si="5"/>
        <v>1.2849162011173183</v>
      </c>
    </row>
    <row r="382" spans="1:4" x14ac:dyDescent="0.2">
      <c r="A382" s="7" t="s">
        <v>395</v>
      </c>
      <c r="B382" s="8">
        <v>3.68</v>
      </c>
      <c r="C382" s="8">
        <v>4.4400000000000004</v>
      </c>
      <c r="D382" s="8">
        <f t="shared" si="5"/>
        <v>1.2065217391304348</v>
      </c>
    </row>
    <row r="383" spans="1:4" x14ac:dyDescent="0.2">
      <c r="A383" s="7" t="s">
        <v>396</v>
      </c>
      <c r="B383" s="8">
        <v>3.66</v>
      </c>
      <c r="C383" s="8">
        <v>4.26</v>
      </c>
      <c r="D383" s="8">
        <f t="shared" si="5"/>
        <v>1.1639344262295082</v>
      </c>
    </row>
    <row r="384" spans="1:4" x14ac:dyDescent="0.2">
      <c r="A384" s="7" t="s">
        <v>397</v>
      </c>
      <c r="B384" s="8">
        <v>3.58</v>
      </c>
      <c r="C384" s="8">
        <v>4.1100000000000003</v>
      </c>
      <c r="D384" s="8">
        <f t="shared" si="5"/>
        <v>1.1480446927374302</v>
      </c>
    </row>
    <row r="385" spans="1:4" x14ac:dyDescent="0.2">
      <c r="A385" s="7" t="s">
        <v>398</v>
      </c>
      <c r="B385" s="8">
        <v>3.56</v>
      </c>
      <c r="C385" s="8">
        <v>3.9</v>
      </c>
      <c r="D385" s="8">
        <f t="shared" si="5"/>
        <v>1.095505617977528</v>
      </c>
    </row>
    <row r="386" spans="1:4" x14ac:dyDescent="0.2">
      <c r="A386" s="7" t="s">
        <v>399</v>
      </c>
      <c r="B386" s="8">
        <v>3.5</v>
      </c>
      <c r="C386" s="8">
        <v>3.91</v>
      </c>
      <c r="D386" s="8">
        <f t="shared" si="5"/>
        <v>1.1171428571428572</v>
      </c>
    </row>
    <row r="387" spans="1:4" x14ac:dyDescent="0.2">
      <c r="A387" s="7" t="s">
        <v>400</v>
      </c>
      <c r="B387" s="8">
        <v>3</v>
      </c>
      <c r="C387" s="8">
        <v>3.73</v>
      </c>
      <c r="D387" s="8">
        <f t="shared" si="5"/>
        <v>1.2433333333333334</v>
      </c>
    </row>
    <row r="388" spans="1:4" x14ac:dyDescent="0.2">
      <c r="A388" s="7" t="s">
        <v>401</v>
      </c>
      <c r="B388" s="8">
        <v>2.73</v>
      </c>
      <c r="C388" s="8">
        <v>3.55</v>
      </c>
      <c r="D388" s="8">
        <f t="shared" si="5"/>
        <v>1.3003663003663004</v>
      </c>
    </row>
    <row r="389" spans="1:4" x14ac:dyDescent="0.2">
      <c r="A389" s="7" t="s">
        <v>402</v>
      </c>
      <c r="B389" s="8">
        <v>2.84</v>
      </c>
      <c r="C389" s="8">
        <v>3.6</v>
      </c>
      <c r="D389" s="8">
        <f t="shared" ref="D389:D452" si="6">C389/B389</f>
        <v>1.267605633802817</v>
      </c>
    </row>
    <row r="390" spans="1:4" x14ac:dyDescent="0.2">
      <c r="A390" s="7" t="s">
        <v>403</v>
      </c>
      <c r="B390" s="8">
        <v>2.4</v>
      </c>
      <c r="C390" s="8">
        <v>3.45</v>
      </c>
      <c r="D390" s="8">
        <f t="shared" si="6"/>
        <v>1.4375000000000002</v>
      </c>
    </row>
    <row r="391" spans="1:4" x14ac:dyDescent="0.2">
      <c r="A391" s="7" t="s">
        <v>404</v>
      </c>
      <c r="B391" s="8">
        <v>2.41</v>
      </c>
      <c r="C391" s="8">
        <v>3.49</v>
      </c>
      <c r="D391" s="8">
        <f t="shared" si="6"/>
        <v>1.4481327800829875</v>
      </c>
    </row>
    <row r="392" spans="1:4" x14ac:dyDescent="0.2">
      <c r="A392" s="7" t="s">
        <v>405</v>
      </c>
      <c r="B392" s="8">
        <v>2.5099999999999998</v>
      </c>
      <c r="C392" s="8">
        <v>3.69</v>
      </c>
      <c r="D392" s="8">
        <f t="shared" si="6"/>
        <v>1.4701195219123506</v>
      </c>
    </row>
    <row r="393" spans="1:4" x14ac:dyDescent="0.2">
      <c r="A393" s="7" t="s">
        <v>406</v>
      </c>
      <c r="B393" s="8">
        <v>2.15</v>
      </c>
      <c r="C393" s="8">
        <v>3.79</v>
      </c>
      <c r="D393" s="8">
        <f t="shared" si="6"/>
        <v>1.7627906976744188</v>
      </c>
    </row>
    <row r="394" spans="1:4" x14ac:dyDescent="0.2">
      <c r="A394" s="7" t="s">
        <v>407</v>
      </c>
      <c r="B394" s="8">
        <v>1.77</v>
      </c>
      <c r="C394" s="8">
        <v>3.77</v>
      </c>
      <c r="D394" s="8">
        <f t="shared" si="6"/>
        <v>2.1299435028248586</v>
      </c>
    </row>
    <row r="395" spans="1:4" x14ac:dyDescent="0.2">
      <c r="A395" s="7" t="s">
        <v>408</v>
      </c>
      <c r="B395" s="8">
        <v>1.89</v>
      </c>
      <c r="C395" s="8">
        <v>3.84</v>
      </c>
      <c r="D395" s="8">
        <f t="shared" si="6"/>
        <v>2.0317460317460316</v>
      </c>
    </row>
    <row r="396" spans="1:4" x14ac:dyDescent="0.2">
      <c r="A396" s="7" t="s">
        <v>409</v>
      </c>
      <c r="B396" s="8">
        <v>1.8</v>
      </c>
      <c r="C396" s="8">
        <v>3.82</v>
      </c>
      <c r="D396" s="8">
        <f t="shared" si="6"/>
        <v>2.1222222222222222</v>
      </c>
    </row>
    <row r="397" spans="1:4" x14ac:dyDescent="0.2">
      <c r="A397" s="7" t="s">
        <v>410</v>
      </c>
      <c r="B397" s="8">
        <v>1.63</v>
      </c>
      <c r="C397" s="8">
        <v>3.58</v>
      </c>
      <c r="D397" s="8">
        <f t="shared" si="6"/>
        <v>2.1963190184049082</v>
      </c>
    </row>
    <row r="398" spans="1:4" x14ac:dyDescent="0.2">
      <c r="A398" s="7" t="s">
        <v>411</v>
      </c>
      <c r="B398" s="8">
        <v>1.54</v>
      </c>
      <c r="C398" s="8">
        <v>3.77</v>
      </c>
      <c r="D398" s="8">
        <f t="shared" si="6"/>
        <v>2.448051948051948</v>
      </c>
    </row>
    <row r="399" spans="1:4" x14ac:dyDescent="0.2">
      <c r="A399" s="7" t="s">
        <v>412</v>
      </c>
      <c r="B399" s="8">
        <v>1.46</v>
      </c>
      <c r="C399" s="8">
        <v>3.75</v>
      </c>
      <c r="D399" s="8">
        <f t="shared" si="6"/>
        <v>2.5684931506849318</v>
      </c>
    </row>
    <row r="400" spans="1:4" x14ac:dyDescent="0.2">
      <c r="A400" s="7" t="s">
        <v>413</v>
      </c>
      <c r="B400" s="8">
        <v>1.48</v>
      </c>
      <c r="C400" s="8">
        <v>3.75</v>
      </c>
      <c r="D400" s="8">
        <f t="shared" si="6"/>
        <v>2.5337837837837838</v>
      </c>
    </row>
    <row r="401" spans="1:4" x14ac:dyDescent="0.2">
      <c r="A401" s="7" t="s">
        <v>414</v>
      </c>
      <c r="B401" s="8">
        <v>1.49</v>
      </c>
      <c r="C401" s="8">
        <v>3.85</v>
      </c>
      <c r="D401" s="8">
        <f t="shared" si="6"/>
        <v>2.5838926174496644</v>
      </c>
    </row>
    <row r="402" spans="1:4" x14ac:dyDescent="0.2">
      <c r="A402" s="7" t="s">
        <v>415</v>
      </c>
      <c r="B402" s="8">
        <v>1.54</v>
      </c>
      <c r="C402" s="8">
        <v>3.86</v>
      </c>
      <c r="D402" s="8">
        <f t="shared" si="6"/>
        <v>2.5064935064935066</v>
      </c>
    </row>
    <row r="403" spans="1:4" x14ac:dyDescent="0.2">
      <c r="A403" s="7" t="s">
        <v>416</v>
      </c>
      <c r="B403" s="8">
        <v>1.55</v>
      </c>
      <c r="C403" s="8">
        <v>3.73</v>
      </c>
      <c r="D403" s="8">
        <f t="shared" si="6"/>
        <v>2.4064516129032256</v>
      </c>
    </row>
    <row r="404" spans="1:4" x14ac:dyDescent="0.2">
      <c r="A404" s="7" t="s">
        <v>417</v>
      </c>
      <c r="B404" s="8">
        <v>1.55</v>
      </c>
      <c r="C404" s="8">
        <v>3.77</v>
      </c>
      <c r="D404" s="8">
        <f t="shared" si="6"/>
        <v>2.4322580645161289</v>
      </c>
    </row>
    <row r="405" spans="1:4" x14ac:dyDescent="0.2">
      <c r="A405" s="7" t="s">
        <v>418</v>
      </c>
      <c r="B405" s="8">
        <v>1.49</v>
      </c>
      <c r="C405" s="8">
        <v>3.79</v>
      </c>
      <c r="D405" s="8">
        <f t="shared" si="6"/>
        <v>2.5436241610738257</v>
      </c>
    </row>
    <row r="406" spans="1:4" x14ac:dyDescent="0.2">
      <c r="A406" s="7" t="s">
        <v>419</v>
      </c>
      <c r="B406" s="8">
        <v>1.45</v>
      </c>
      <c r="C406" s="8">
        <v>3.57</v>
      </c>
      <c r="D406" s="8">
        <f t="shared" si="6"/>
        <v>2.4620689655172412</v>
      </c>
    </row>
    <row r="407" spans="1:4" x14ac:dyDescent="0.2">
      <c r="A407" s="7" t="s">
        <v>420</v>
      </c>
      <c r="B407" s="8">
        <v>1.51</v>
      </c>
      <c r="C407" s="8">
        <v>3.55</v>
      </c>
      <c r="D407" s="8">
        <f t="shared" si="6"/>
        <v>2.3509933774834435</v>
      </c>
    </row>
    <row r="408" spans="1:4" x14ac:dyDescent="0.2">
      <c r="A408" s="7" t="s">
        <v>421</v>
      </c>
      <c r="B408" s="8">
        <v>2.09</v>
      </c>
      <c r="C408" s="8">
        <v>3.75</v>
      </c>
      <c r="D408" s="8">
        <f t="shared" si="6"/>
        <v>1.7942583732057418</v>
      </c>
    </row>
    <row r="409" spans="1:4" x14ac:dyDescent="0.2">
      <c r="A409" s="7" t="s">
        <v>422</v>
      </c>
      <c r="B409" s="8">
        <v>2.44</v>
      </c>
      <c r="C409" s="8">
        <v>4.26</v>
      </c>
      <c r="D409" s="8">
        <f t="shared" si="6"/>
        <v>1.7459016393442623</v>
      </c>
    </row>
    <row r="410" spans="1:4" x14ac:dyDescent="0.2">
      <c r="A410" s="7" t="s">
        <v>423</v>
      </c>
      <c r="B410" s="8">
        <v>2.54</v>
      </c>
      <c r="C410" s="8">
        <v>4.32</v>
      </c>
      <c r="D410" s="8">
        <f t="shared" si="6"/>
        <v>1.7007874015748032</v>
      </c>
    </row>
    <row r="411" spans="1:4" x14ac:dyDescent="0.2">
      <c r="A411" s="7" t="s">
        <v>424</v>
      </c>
      <c r="B411" s="8">
        <v>2.71</v>
      </c>
      <c r="C411" s="8">
        <v>4.3899999999999997</v>
      </c>
      <c r="D411" s="8">
        <f t="shared" si="6"/>
        <v>1.6199261992619924</v>
      </c>
    </row>
    <row r="412" spans="1:4" x14ac:dyDescent="0.2">
      <c r="A412" s="7" t="s">
        <v>425</v>
      </c>
      <c r="B412" s="8">
        <v>2.59</v>
      </c>
      <c r="C412" s="8">
        <v>4.12</v>
      </c>
      <c r="D412" s="8">
        <f t="shared" si="6"/>
        <v>1.5907335907335909</v>
      </c>
    </row>
    <row r="413" spans="1:4" x14ac:dyDescent="0.2">
      <c r="A413" s="7" t="s">
        <v>426</v>
      </c>
      <c r="B413" s="8">
        <v>2.2000000000000002</v>
      </c>
      <c r="C413" s="8">
        <v>4.13</v>
      </c>
      <c r="D413" s="8">
        <f t="shared" si="6"/>
        <v>1.877272727272727</v>
      </c>
    </row>
    <row r="414" spans="1:4" x14ac:dyDescent="0.2">
      <c r="A414" s="7" t="s">
        <v>427</v>
      </c>
      <c r="B414" s="8">
        <v>2.39</v>
      </c>
      <c r="C414" s="8">
        <v>4.09</v>
      </c>
      <c r="D414" s="8">
        <f t="shared" si="6"/>
        <v>1.7112970711297069</v>
      </c>
    </row>
    <row r="415" spans="1:4" x14ac:dyDescent="0.2">
      <c r="A415" s="7" t="s">
        <v>428</v>
      </c>
      <c r="B415" s="8">
        <v>2.39</v>
      </c>
      <c r="C415" s="8">
        <v>4.24</v>
      </c>
      <c r="D415" s="8">
        <f t="shared" si="6"/>
        <v>1.7740585774058577</v>
      </c>
    </row>
    <row r="416" spans="1:4" x14ac:dyDescent="0.2">
      <c r="A416" s="7" t="s">
        <v>429</v>
      </c>
      <c r="B416" s="8">
        <v>2.4</v>
      </c>
      <c r="C416" s="8">
        <v>4.3899999999999997</v>
      </c>
      <c r="D416" s="8">
        <f t="shared" si="6"/>
        <v>1.8291666666666666</v>
      </c>
    </row>
    <row r="417" spans="1:4" x14ac:dyDescent="0.2">
      <c r="A417" s="7" t="s">
        <v>430</v>
      </c>
      <c r="B417" s="8">
        <v>2.42</v>
      </c>
      <c r="C417" s="8">
        <v>4.32</v>
      </c>
      <c r="D417" s="8">
        <f t="shared" si="6"/>
        <v>1.785123966942149</v>
      </c>
    </row>
    <row r="418" spans="1:4" x14ac:dyDescent="0.2">
      <c r="A418" s="7" t="s">
        <v>431</v>
      </c>
      <c r="B418" s="8">
        <v>2.44</v>
      </c>
      <c r="C418" s="8">
        <v>4.4000000000000004</v>
      </c>
      <c r="D418" s="8">
        <f t="shared" si="6"/>
        <v>1.8032786885245904</v>
      </c>
    </row>
    <row r="419" spans="1:4" x14ac:dyDescent="0.2">
      <c r="A419" s="7" t="s">
        <v>432</v>
      </c>
      <c r="B419" s="8">
        <v>2.73</v>
      </c>
      <c r="C419" s="8">
        <v>4.4000000000000004</v>
      </c>
      <c r="D419" s="8">
        <f t="shared" si="6"/>
        <v>1.6117216117216118</v>
      </c>
    </row>
    <row r="420" spans="1:4" x14ac:dyDescent="0.2">
      <c r="A420" s="7" t="s">
        <v>433</v>
      </c>
      <c r="B420" s="8">
        <v>2.52</v>
      </c>
      <c r="C420" s="8">
        <v>4.29</v>
      </c>
      <c r="D420" s="8">
        <f t="shared" si="6"/>
        <v>1.7023809523809523</v>
      </c>
    </row>
    <row r="421" spans="1:4" x14ac:dyDescent="0.2">
      <c r="A421" s="7" t="s">
        <v>434</v>
      </c>
      <c r="B421" s="8">
        <v>2.31</v>
      </c>
      <c r="C421" s="8">
        <v>4.26</v>
      </c>
      <c r="D421" s="8">
        <f t="shared" si="6"/>
        <v>1.8441558441558441</v>
      </c>
    </row>
    <row r="422" spans="1:4" x14ac:dyDescent="0.2">
      <c r="A422" s="7" t="s">
        <v>435</v>
      </c>
      <c r="B422" s="8">
        <v>2.46</v>
      </c>
      <c r="C422" s="8">
        <v>4.1399999999999997</v>
      </c>
      <c r="D422" s="8">
        <f t="shared" si="6"/>
        <v>1.6829268292682926</v>
      </c>
    </row>
    <row r="423" spans="1:4" x14ac:dyDescent="0.2">
      <c r="A423" s="7" t="s">
        <v>436</v>
      </c>
      <c r="B423" s="8">
        <v>2.38</v>
      </c>
      <c r="C423" s="8">
        <v>4.13</v>
      </c>
      <c r="D423" s="8">
        <f t="shared" si="6"/>
        <v>1.7352941176470589</v>
      </c>
    </row>
    <row r="424" spans="1:4" x14ac:dyDescent="0.2">
      <c r="A424" s="7" t="s">
        <v>437</v>
      </c>
      <c r="B424" s="8">
        <v>2.3199999999999998</v>
      </c>
      <c r="C424" s="8">
        <v>4.09</v>
      </c>
      <c r="D424" s="8">
        <f t="shared" si="6"/>
        <v>1.7629310344827587</v>
      </c>
    </row>
    <row r="425" spans="1:4" x14ac:dyDescent="0.2">
      <c r="A425" s="7" t="s">
        <v>438</v>
      </c>
      <c r="B425" s="8">
        <v>2.37</v>
      </c>
      <c r="C425" s="8">
        <v>4.24</v>
      </c>
      <c r="D425" s="8">
        <f t="shared" si="6"/>
        <v>1.7890295358649788</v>
      </c>
    </row>
    <row r="426" spans="1:4" x14ac:dyDescent="0.2">
      <c r="A426" s="7" t="s">
        <v>439</v>
      </c>
      <c r="B426" s="8">
        <v>2.3199999999999998</v>
      </c>
      <c r="C426" s="8">
        <v>4.4800000000000004</v>
      </c>
      <c r="D426" s="8">
        <f t="shared" si="6"/>
        <v>1.931034482758621</v>
      </c>
    </row>
    <row r="427" spans="1:4" x14ac:dyDescent="0.2">
      <c r="A427" s="7" t="s">
        <v>440</v>
      </c>
      <c r="B427" s="8">
        <v>2.2999999999999998</v>
      </c>
      <c r="C427" s="8">
        <v>4.2699999999999996</v>
      </c>
      <c r="D427" s="8">
        <f t="shared" si="6"/>
        <v>1.8565217391304347</v>
      </c>
    </row>
    <row r="428" spans="1:4" x14ac:dyDescent="0.2">
      <c r="A428" s="7" t="s">
        <v>441</v>
      </c>
      <c r="B428" s="8">
        <v>2.27</v>
      </c>
      <c r="C428" s="8">
        <v>4.25</v>
      </c>
      <c r="D428" s="8">
        <f t="shared" si="6"/>
        <v>1.8722466960352422</v>
      </c>
    </row>
    <row r="429" spans="1:4" x14ac:dyDescent="0.2">
      <c r="A429" s="7" t="s">
        <v>442</v>
      </c>
      <c r="B429" s="8">
        <v>2.65</v>
      </c>
      <c r="C429" s="8">
        <v>4.28</v>
      </c>
      <c r="D429" s="8">
        <f t="shared" si="6"/>
        <v>1.6150943396226416</v>
      </c>
    </row>
    <row r="430" spans="1:4" x14ac:dyDescent="0.2">
      <c r="A430" s="7" t="s">
        <v>443</v>
      </c>
      <c r="B430" s="8">
        <v>2.68</v>
      </c>
      <c r="C430" s="8">
        <v>4.34</v>
      </c>
      <c r="D430" s="8">
        <f t="shared" si="6"/>
        <v>1.6194029850746268</v>
      </c>
    </row>
    <row r="431" spans="1:4" x14ac:dyDescent="0.2">
      <c r="A431" s="7" t="s">
        <v>444</v>
      </c>
      <c r="B431" s="8">
        <v>2.54</v>
      </c>
      <c r="C431" s="8">
        <v>4.5199999999999996</v>
      </c>
      <c r="D431" s="8">
        <f t="shared" si="6"/>
        <v>1.7795275590551178</v>
      </c>
    </row>
    <row r="432" spans="1:4" x14ac:dyDescent="0.2">
      <c r="A432" s="7" t="s">
        <v>445</v>
      </c>
      <c r="B432" s="8">
        <v>2.69</v>
      </c>
      <c r="C432" s="8">
        <v>4.54</v>
      </c>
      <c r="D432" s="8">
        <f t="shared" si="6"/>
        <v>1.687732342007435</v>
      </c>
    </row>
    <row r="433" spans="1:4" x14ac:dyDescent="0.2">
      <c r="A433" s="7" t="s">
        <v>446</v>
      </c>
      <c r="B433" s="8">
        <v>2.9</v>
      </c>
      <c r="C433" s="8">
        <v>4.59</v>
      </c>
      <c r="D433" s="8">
        <f t="shared" si="6"/>
        <v>1.5827586206896551</v>
      </c>
    </row>
    <row r="434" spans="1:4" x14ac:dyDescent="0.2">
      <c r="A434" s="7" t="s">
        <v>447</v>
      </c>
      <c r="B434" s="8">
        <v>3.43</v>
      </c>
      <c r="C434" s="8">
        <v>4.6500000000000004</v>
      </c>
      <c r="D434" s="8">
        <f t="shared" si="6"/>
        <v>1.3556851311953353</v>
      </c>
    </row>
    <row r="435" spans="1:4" x14ac:dyDescent="0.2">
      <c r="A435" s="7" t="s">
        <v>448</v>
      </c>
      <c r="B435" s="8">
        <v>3.87</v>
      </c>
      <c r="C435" s="8">
        <v>4.79</v>
      </c>
      <c r="D435" s="8">
        <f t="shared" si="6"/>
        <v>1.2377260981912144</v>
      </c>
    </row>
    <row r="436" spans="1:4" x14ac:dyDescent="0.2">
      <c r="A436" s="7" t="s">
        <v>449</v>
      </c>
      <c r="B436" s="8">
        <v>3.45</v>
      </c>
      <c r="C436" s="8">
        <v>4.75</v>
      </c>
      <c r="D436" s="8">
        <f t="shared" si="6"/>
        <v>1.3768115942028984</v>
      </c>
    </row>
    <row r="437" spans="1:4" x14ac:dyDescent="0.2">
      <c r="A437" s="7" t="s">
        <v>450</v>
      </c>
      <c r="B437" s="8">
        <v>3.2</v>
      </c>
      <c r="C437" s="8">
        <v>4.8</v>
      </c>
      <c r="D437" s="8">
        <f t="shared" si="6"/>
        <v>1.4999999999999998</v>
      </c>
    </row>
    <row r="438" spans="1:4" x14ac:dyDescent="0.2">
      <c r="A438" s="7" t="s">
        <v>451</v>
      </c>
      <c r="B438" s="8">
        <v>3.46</v>
      </c>
      <c r="C438" s="8">
        <v>4.8</v>
      </c>
      <c r="D438" s="8">
        <f t="shared" si="6"/>
        <v>1.3872832369942196</v>
      </c>
    </row>
    <row r="439" spans="1:4" x14ac:dyDescent="0.2">
      <c r="A439" s="7" t="s">
        <v>452</v>
      </c>
      <c r="B439" s="8">
        <v>3.75</v>
      </c>
      <c r="C439" s="8">
        <v>4.71</v>
      </c>
      <c r="D439" s="8">
        <f t="shared" si="6"/>
        <v>1.256</v>
      </c>
    </row>
    <row r="440" spans="1:4" x14ac:dyDescent="0.2">
      <c r="A440" s="7" t="s">
        <v>453</v>
      </c>
      <c r="B440" s="8">
        <v>3.62</v>
      </c>
      <c r="C440" s="8">
        <v>4.53</v>
      </c>
      <c r="D440" s="8">
        <f t="shared" si="6"/>
        <v>1.2513812154696133</v>
      </c>
    </row>
    <row r="441" spans="1:4" x14ac:dyDescent="0.2">
      <c r="A441" s="7" t="s">
        <v>454</v>
      </c>
      <c r="B441" s="8">
        <v>3.41</v>
      </c>
      <c r="C441" s="8">
        <v>4.42</v>
      </c>
      <c r="D441" s="8">
        <f t="shared" si="6"/>
        <v>1.2961876832844574</v>
      </c>
    </row>
    <row r="442" spans="1:4" x14ac:dyDescent="0.2">
      <c r="A442" s="7" t="s">
        <v>455</v>
      </c>
      <c r="B442" s="8">
        <v>3.66</v>
      </c>
      <c r="C442" s="8">
        <v>4.3600000000000003</v>
      </c>
      <c r="D442" s="8">
        <f t="shared" si="6"/>
        <v>1.1912568306010929</v>
      </c>
    </row>
    <row r="443" spans="1:4" x14ac:dyDescent="0.2">
      <c r="A443" s="7" t="s">
        <v>456</v>
      </c>
      <c r="B443" s="8">
        <v>3.49</v>
      </c>
      <c r="C443" s="8">
        <v>4.4800000000000004</v>
      </c>
      <c r="D443" s="8">
        <f t="shared" si="6"/>
        <v>1.2836676217765044</v>
      </c>
    </row>
    <row r="444" spans="1:4" x14ac:dyDescent="0.2">
      <c r="A444" s="7" t="s">
        <v>457</v>
      </c>
      <c r="B444" s="8">
        <v>3.31</v>
      </c>
      <c r="C444" s="8">
        <v>4.66</v>
      </c>
      <c r="D444" s="8">
        <f t="shared" si="6"/>
        <v>1.4078549848942599</v>
      </c>
    </row>
    <row r="445" spans="1:4" x14ac:dyDescent="0.2">
      <c r="A445" s="7" t="s">
        <v>458</v>
      </c>
      <c r="B445" s="8">
        <v>3.7</v>
      </c>
      <c r="C445" s="8">
        <v>4.99</v>
      </c>
      <c r="D445" s="8">
        <f t="shared" si="6"/>
        <v>1.3486486486486486</v>
      </c>
    </row>
    <row r="446" spans="1:4" x14ac:dyDescent="0.2">
      <c r="A446" s="7" t="s">
        <v>459</v>
      </c>
      <c r="B446" s="8">
        <v>3.63</v>
      </c>
      <c r="C446" s="8">
        <v>5.9</v>
      </c>
      <c r="D446" s="8">
        <f t="shared" si="6"/>
        <v>1.6253443526170801</v>
      </c>
    </row>
    <row r="447" spans="1:4" x14ac:dyDescent="0.2">
      <c r="A447" s="7" t="s">
        <v>460</v>
      </c>
      <c r="B447" s="8">
        <v>3.72</v>
      </c>
      <c r="C447" s="8">
        <v>5.64</v>
      </c>
      <c r="D447" s="8">
        <f t="shared" si="6"/>
        <v>1.5161290322580643</v>
      </c>
    </row>
    <row r="448" spans="1:4" x14ac:dyDescent="0.2">
      <c r="A448" s="7" t="s">
        <v>461</v>
      </c>
      <c r="B448" s="8">
        <v>3.72</v>
      </c>
      <c r="C448" s="8">
        <v>5.66</v>
      </c>
      <c r="D448" s="8">
        <f t="shared" si="6"/>
        <v>1.521505376344086</v>
      </c>
    </row>
    <row r="449" spans="1:4" x14ac:dyDescent="0.2">
      <c r="A449" s="7" t="s">
        <v>462</v>
      </c>
      <c r="B449" s="8">
        <v>3.64</v>
      </c>
      <c r="C449" s="8">
        <v>5.66</v>
      </c>
      <c r="D449" s="8">
        <f t="shared" si="6"/>
        <v>1.554945054945055</v>
      </c>
    </row>
    <row r="450" spans="1:4" x14ac:dyDescent="0.2">
      <c r="A450" s="7" t="s">
        <v>463</v>
      </c>
      <c r="B450" s="8">
        <v>3.7</v>
      </c>
      <c r="C450" s="8">
        <v>5.52</v>
      </c>
      <c r="D450" s="8">
        <f t="shared" si="6"/>
        <v>1.4918918918918918</v>
      </c>
    </row>
    <row r="451" spans="1:4" x14ac:dyDescent="0.2">
      <c r="A451" s="7" t="s">
        <v>464</v>
      </c>
      <c r="B451" s="8">
        <v>3.76</v>
      </c>
      <c r="C451" s="8">
        <v>5.3</v>
      </c>
      <c r="D451" s="8">
        <f t="shared" si="6"/>
        <v>1.4095744680851063</v>
      </c>
    </row>
    <row r="452" spans="1:4" x14ac:dyDescent="0.2">
      <c r="A452" s="7" t="s">
        <v>465</v>
      </c>
      <c r="B452" s="8">
        <v>3.62</v>
      </c>
      <c r="C452" s="8">
        <v>4.8600000000000003</v>
      </c>
      <c r="D452" s="8">
        <f t="shared" si="6"/>
        <v>1.3425414364640884</v>
      </c>
    </row>
    <row r="453" spans="1:4" x14ac:dyDescent="0.2">
      <c r="A453" s="7" t="s">
        <v>466</v>
      </c>
      <c r="B453" s="8">
        <v>3.47</v>
      </c>
      <c r="C453" s="8">
        <v>4.82</v>
      </c>
      <c r="D453" s="8">
        <f t="shared" ref="D453:D459" si="7">C453/B453</f>
        <v>1.3890489913544668</v>
      </c>
    </row>
    <row r="454" spans="1:4" x14ac:dyDescent="0.2">
      <c r="A454" s="7" t="s">
        <v>467</v>
      </c>
      <c r="B454" s="8">
        <v>3.17</v>
      </c>
      <c r="C454" s="8">
        <v>5.04</v>
      </c>
      <c r="D454" s="8">
        <f t="shared" si="7"/>
        <v>1.5899053627760253</v>
      </c>
    </row>
    <row r="455" spans="1:4" x14ac:dyDescent="0.2">
      <c r="A455" s="7" t="s">
        <v>468</v>
      </c>
      <c r="B455" s="8">
        <v>3.19</v>
      </c>
      <c r="C455" s="8">
        <v>5.31</v>
      </c>
      <c r="D455" s="8">
        <f t="shared" si="7"/>
        <v>1.6645768025078369</v>
      </c>
    </row>
    <row r="456" spans="1:4" x14ac:dyDescent="0.2">
      <c r="A456" s="7" t="s">
        <v>469</v>
      </c>
      <c r="B456" s="8">
        <v>3.32</v>
      </c>
      <c r="C456" s="8">
        <v>6.09</v>
      </c>
      <c r="D456" s="8">
        <f t="shared" si="7"/>
        <v>1.8343373493975903</v>
      </c>
    </row>
    <row r="457" spans="1:4" x14ac:dyDescent="0.2">
      <c r="A457" s="7" t="s">
        <v>470</v>
      </c>
      <c r="B457" s="8">
        <v>3.46</v>
      </c>
      <c r="C457" s="8">
        <v>5.77</v>
      </c>
      <c r="D457" s="8">
        <f t="shared" si="7"/>
        <v>1.6676300578034682</v>
      </c>
    </row>
    <row r="458" spans="1:4" x14ac:dyDescent="0.2">
      <c r="A458" s="7" t="s">
        <v>471</v>
      </c>
      <c r="B458" s="8">
        <v>3.47</v>
      </c>
      <c r="C458" s="8">
        <v>6.24</v>
      </c>
      <c r="D458" s="8">
        <f t="shared" si="7"/>
        <v>1.7982708933717579</v>
      </c>
    </row>
    <row r="459" spans="1:4" x14ac:dyDescent="0.2">
      <c r="A459" s="7" t="s">
        <v>472</v>
      </c>
      <c r="B459" s="8">
        <v>3.63</v>
      </c>
      <c r="C459" s="8">
        <v>6.17</v>
      </c>
      <c r="D459" s="8">
        <f t="shared" si="7"/>
        <v>1.6997245179063361</v>
      </c>
    </row>
  </sheetData>
  <mergeCells count="2">
    <mergeCell ref="A1:G1"/>
    <mergeCell ref="A2:G2"/>
  </mergeCells>
  <phoneticPr fontId="6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C9"/>
  <sheetViews>
    <sheetView workbookViewId="0">
      <selection activeCell="C2" sqref="C2"/>
    </sheetView>
  </sheetViews>
  <sheetFormatPr defaultRowHeight="12.75" x14ac:dyDescent="0.2"/>
  <cols>
    <col min="1" max="1" width="18.28515625" customWidth="1"/>
    <col min="2" max="2" width="13.7109375" customWidth="1"/>
    <col min="3" max="3" width="22.42578125" customWidth="1"/>
  </cols>
  <sheetData>
    <row r="1" spans="1:3" ht="18" x14ac:dyDescent="0.25">
      <c r="A1" s="61" t="s">
        <v>560</v>
      </c>
      <c r="B1" s="61"/>
      <c r="C1" s="61"/>
    </row>
    <row r="3" spans="1:3" x14ac:dyDescent="0.2">
      <c r="A3" t="s">
        <v>476</v>
      </c>
      <c r="B3" s="9">
        <v>5.0000000000000001E-3</v>
      </c>
    </row>
    <row r="4" spans="1:3" x14ac:dyDescent="0.2">
      <c r="A4" t="s">
        <v>477</v>
      </c>
      <c r="B4" s="9">
        <v>5.0000000000000001E-3</v>
      </c>
    </row>
    <row r="6" spans="1:3" x14ac:dyDescent="0.2">
      <c r="A6" t="s">
        <v>478</v>
      </c>
      <c r="B6" s="10">
        <v>50</v>
      </c>
    </row>
    <row r="8" spans="1:3" x14ac:dyDescent="0.2">
      <c r="A8" t="s">
        <v>479</v>
      </c>
      <c r="B8">
        <f>B6*(1+B3)</f>
        <v>50.249999999999993</v>
      </c>
      <c r="C8" t="e">
        <f ca="1">getformula(B8)</f>
        <v>#NAME?</v>
      </c>
    </row>
    <row r="9" spans="1:3" x14ac:dyDescent="0.2">
      <c r="A9" t="s">
        <v>480</v>
      </c>
      <c r="B9">
        <f>B6*(1-B4)</f>
        <v>49.75</v>
      </c>
      <c r="C9" t="e">
        <f ca="1">getformula(B9)</f>
        <v>#NAME?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7"/>
  <sheetViews>
    <sheetView workbookViewId="0">
      <selection activeCell="E8" sqref="E8"/>
    </sheetView>
  </sheetViews>
  <sheetFormatPr defaultColWidth="8.85546875" defaultRowHeight="12.75" x14ac:dyDescent="0.2"/>
  <cols>
    <col min="1" max="1" width="21.5703125" style="37" customWidth="1"/>
    <col min="2" max="2" width="17.140625" style="37" customWidth="1"/>
    <col min="3" max="3" width="35.140625" style="37" customWidth="1"/>
    <col min="4" max="12" width="8.85546875" style="37"/>
    <col min="13" max="13" width="8.28515625" style="37" bestFit="1" customWidth="1"/>
    <col min="14" max="15" width="11.7109375" style="37" bestFit="1" customWidth="1"/>
    <col min="16" max="16384" width="8.85546875" style="37"/>
  </cols>
  <sheetData>
    <row r="1" spans="1:15" ht="18.75" thickBot="1" x14ac:dyDescent="0.25">
      <c r="A1" s="60" t="s">
        <v>557</v>
      </c>
      <c r="B1" s="60"/>
      <c r="C1" s="60"/>
      <c r="M1" s="44"/>
      <c r="N1" s="44"/>
      <c r="O1" s="44"/>
    </row>
    <row r="2" spans="1:15" ht="13.5" thickBot="1" x14ac:dyDescent="0.25">
      <c r="A2" s="45" t="s">
        <v>553</v>
      </c>
      <c r="B2" s="46">
        <f>O8/100</f>
        <v>0.13780000000000001</v>
      </c>
      <c r="C2" s="37" t="s">
        <v>561</v>
      </c>
      <c r="M2" s="47" t="s">
        <v>3</v>
      </c>
      <c r="N2" s="48">
        <v>41894</v>
      </c>
      <c r="O2" s="48">
        <v>41894</v>
      </c>
    </row>
    <row r="3" spans="1:15" ht="26.25" thickBot="1" x14ac:dyDescent="0.25">
      <c r="A3" s="37" t="s">
        <v>473</v>
      </c>
      <c r="B3" s="49">
        <f>N8</f>
        <v>410.9</v>
      </c>
      <c r="C3" s="37" t="s">
        <v>561</v>
      </c>
      <c r="M3" s="47" t="s">
        <v>543</v>
      </c>
      <c r="N3" s="44" t="s">
        <v>544</v>
      </c>
      <c r="O3" s="44" t="s">
        <v>545</v>
      </c>
    </row>
    <row r="4" spans="1:15" ht="26.25" thickBot="1" x14ac:dyDescent="0.25">
      <c r="A4" s="37" t="s">
        <v>554</v>
      </c>
      <c r="B4" s="50">
        <v>2204.62</v>
      </c>
      <c r="M4" s="47" t="s">
        <v>546</v>
      </c>
      <c r="N4" s="51">
        <v>41974</v>
      </c>
      <c r="O4" s="51">
        <v>42064</v>
      </c>
    </row>
    <row r="5" spans="1:15" ht="13.5" thickBot="1" x14ac:dyDescent="0.25">
      <c r="A5" s="45" t="s">
        <v>555</v>
      </c>
      <c r="B5" s="46">
        <f>B3/B4</f>
        <v>0.18638132648710434</v>
      </c>
      <c r="C5" s="37" t="e">
        <f ca="1">"&lt;-- "&amp;_xlfn.FORMULATEXT(B5)</f>
        <v>#NAME?</v>
      </c>
      <c r="M5" s="47" t="s">
        <v>547</v>
      </c>
      <c r="N5" s="52">
        <v>7.7</v>
      </c>
      <c r="O5" s="52">
        <v>0.38</v>
      </c>
    </row>
    <row r="6" spans="1:15" ht="13.5" thickBot="1" x14ac:dyDescent="0.25">
      <c r="E6" s="53">
        <f>B5-B2</f>
        <v>4.8581326487104337E-2</v>
      </c>
      <c r="M6" s="47" t="s">
        <v>548</v>
      </c>
      <c r="N6" s="52">
        <v>418.6</v>
      </c>
      <c r="O6" s="52">
        <v>14.39</v>
      </c>
    </row>
    <row r="7" spans="1:15" ht="13.5" thickBot="1" x14ac:dyDescent="0.25">
      <c r="A7" s="6" t="s">
        <v>474</v>
      </c>
      <c r="B7" s="37" t="s">
        <v>475</v>
      </c>
      <c r="M7" s="47" t="s">
        <v>549</v>
      </c>
      <c r="N7" s="52">
        <v>410.3</v>
      </c>
      <c r="O7" s="52">
        <v>13.75</v>
      </c>
    </row>
    <row r="8" spans="1:15" ht="13.5" thickBot="1" x14ac:dyDescent="0.25">
      <c r="A8" s="37" t="s">
        <v>556</v>
      </c>
      <c r="B8" s="50">
        <f>21*B4</f>
        <v>46297.02</v>
      </c>
      <c r="C8" s="37" t="e">
        <f ca="1">"&lt;-- "&amp;_xlfn.FORMULATEXT(B8)</f>
        <v>#NAME?</v>
      </c>
      <c r="M8" s="47" t="s">
        <v>550</v>
      </c>
      <c r="N8" s="52">
        <v>410.9</v>
      </c>
      <c r="O8" s="52">
        <v>13.78</v>
      </c>
    </row>
    <row r="9" spans="1:15" ht="13.5" thickBot="1" x14ac:dyDescent="0.25">
      <c r="A9" s="37" t="s">
        <v>552</v>
      </c>
      <c r="B9" s="54">
        <f>(B5-B2)*B8</f>
        <v>2249.1706439999989</v>
      </c>
      <c r="C9" s="37" t="e">
        <f ca="1">"&lt;-- "&amp;_xlfn.FORMULATEXT(B9)</f>
        <v>#NAME?</v>
      </c>
      <c r="M9" s="47" t="s">
        <v>551</v>
      </c>
      <c r="N9" s="52">
        <v>-6.5</v>
      </c>
      <c r="O9" s="52">
        <v>-0.57999999999999996</v>
      </c>
    </row>
    <row r="12" spans="1:15" x14ac:dyDescent="0.2">
      <c r="A12" s="37" t="s">
        <v>542</v>
      </c>
    </row>
    <row r="13" spans="1:15" x14ac:dyDescent="0.2">
      <c r="A13" s="37" t="s">
        <v>540</v>
      </c>
      <c r="B13" s="55" t="s">
        <v>541</v>
      </c>
    </row>
    <row r="14" spans="1:15" ht="15" x14ac:dyDescent="0.2">
      <c r="A14" s="56" t="s">
        <v>536</v>
      </c>
    </row>
    <row r="15" spans="1:15" x14ac:dyDescent="0.2">
      <c r="A15" s="57" t="s">
        <v>537</v>
      </c>
    </row>
    <row r="16" spans="1:15" ht="15" x14ac:dyDescent="0.2">
      <c r="A16" s="56" t="s">
        <v>538</v>
      </c>
    </row>
    <row r="17" spans="1:1" x14ac:dyDescent="0.2">
      <c r="A17" s="57" t="s">
        <v>539</v>
      </c>
    </row>
  </sheetData>
  <mergeCells count="1">
    <mergeCell ref="A1:C1"/>
  </mergeCells>
  <phoneticPr fontId="0" type="noConversion"/>
  <hyperlinks>
    <hyperlink ref="A15" r:id="rId1" display="http://www.liffe.com/"/>
    <hyperlink ref="A17" r:id="rId2" display="http://www.theice.com/"/>
    <hyperlink ref="B13" r:id="rId3"/>
  </hyperlinks>
  <printOptions headings="1" gridLines="1"/>
  <pageMargins left="0.75" right="0.75" top="1" bottom="1" header="0.5" footer="0.5"/>
  <pageSetup orientation="portrait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Index</vt:lpstr>
      <vt:lpstr>Page 428</vt:lpstr>
      <vt:lpstr>Page 431</vt:lpstr>
      <vt:lpstr>Page 432</vt:lpstr>
      <vt:lpstr>Page 434</vt:lpstr>
      <vt:lpstr>Page 435</vt:lpstr>
      <vt:lpstr>Pages 439+440</vt:lpstr>
      <vt:lpstr>Page 441</vt:lpstr>
      <vt:lpstr>Page 441 bottom</vt:lpstr>
      <vt:lpstr>Page 442</vt:lpstr>
      <vt:lpstr>Page 443</vt:lpstr>
      <vt:lpstr>Page 448 top</vt:lpstr>
      <vt:lpstr>Page 448 bottom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2014-09-20T09:56:49Z</cp:lastPrinted>
  <dcterms:created xsi:type="dcterms:W3CDTF">2001-12-26T14:15:40Z</dcterms:created>
  <dcterms:modified xsi:type="dcterms:W3CDTF">2017-08-02T15:31:29Z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Chapter14 - Efficient markets (1).xlsm</vt:lpwstr>
  </property>
</Properties>
</file>